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10" windowHeight="16110" activeTab="0"/>
  </bookViews>
  <sheets>
    <sheet name="ΕΛΙΜΕΙΑ" sheetId="1" r:id="rId1"/>
    <sheet name="ΕΛΛΗΣΠΟΝΤΟΣ" sheetId="2" r:id="rId2"/>
    <sheet name="ΑΙΑΝΗΣ" sheetId="3" r:id="rId3"/>
    <sheet name="ΥΨΗΛΑΝΤΗ" sheetId="4" r:id="rId4"/>
    <sheet name="ΚΟΖΑΝΗ" sheetId="5" r:id="rId5"/>
    <sheet name="ΤΕΛΙΚΟΣ ΕΝΟΠΟΙΗΜΕΝΟΣ" sheetId="6" r:id="rId6"/>
  </sheets>
  <externalReferences>
    <externalReference r:id="rId9"/>
    <externalReference r:id="rId10"/>
    <externalReference r:id="rId11"/>
  </externalReferences>
  <definedNames>
    <definedName name="_xlnm.Print_Area" localSheetId="0">'ΕΛΙΜΕΙΑ'!$A$1:$V$85</definedName>
    <definedName name="_xlnm.Print_Area" localSheetId="1">'ΕΛΛΗΣΠΟΝΤΟΣ'!$A$1:$V$91</definedName>
    <definedName name="_xlnm.Print_Area" localSheetId="4">'ΚΟΖΑΝΗ'!$A$1:$X$57</definedName>
  </definedNames>
  <calcPr fullCalcOnLoad="1"/>
</workbook>
</file>

<file path=xl/sharedStrings.xml><?xml version="1.0" encoding="utf-8"?>
<sst xmlns="http://schemas.openxmlformats.org/spreadsheetml/2006/main" count="754" uniqueCount="345">
  <si>
    <t>ΕΝΕΡΓΗΤΙΚΟ</t>
  </si>
  <si>
    <t>ΠΑΘΗΤΙΚΟ</t>
  </si>
  <si>
    <t>Αξία κτήσεως</t>
  </si>
  <si>
    <t>Αποσβέσεις</t>
  </si>
  <si>
    <t>Αναπόσβ. αξία</t>
  </si>
  <si>
    <t xml:space="preserve"> </t>
  </si>
  <si>
    <t>Σύνολο κυκλοφορούντος ενεργητικού (ΔΙΙ+ΔΙV)</t>
  </si>
  <si>
    <t>Σύνολο</t>
  </si>
  <si>
    <t>Ποσά προηγ.</t>
  </si>
  <si>
    <t>ΛΟΓΑΡΙΑΣΜΟΙ ΤΑΞΕΩΣ ΧΡΕΩΣΤΙΚΟΙ</t>
  </si>
  <si>
    <t>ΛΟΓΑΡΙΑΣΜΟΙ ΤΑΞΕΩΣ ΠΙΣΤΩΤΙΚΟΙ</t>
  </si>
  <si>
    <t>ΓΙΑ ΤΟ ΛΟΓΙΣΤΗΡΙΟ</t>
  </si>
  <si>
    <t>ΜΑΡΑΣ ΧΑΡΙΛΑΟΣ</t>
  </si>
  <si>
    <t>Ι.</t>
  </si>
  <si>
    <t xml:space="preserve"> Αποτελέσματα εκμεταλλεύσεως</t>
  </si>
  <si>
    <t>ΙΙ.</t>
  </si>
  <si>
    <t>Α.</t>
  </si>
  <si>
    <t>ΙΔΙΑ ΚΕΦΑΛΑΙΑ</t>
  </si>
  <si>
    <t>Κεφάλαιο</t>
  </si>
  <si>
    <t>Αποτελέσματα εις νέο</t>
  </si>
  <si>
    <t>V.</t>
  </si>
  <si>
    <t>Βραχυπρόθεσμες Υποχρεώσεις</t>
  </si>
  <si>
    <t>II.</t>
  </si>
  <si>
    <t>Γ.</t>
  </si>
  <si>
    <t>ΥΠΟΧΡΕΩΣΕΙΣ</t>
  </si>
  <si>
    <t>Β.</t>
  </si>
  <si>
    <t>ΕΞΟΔΑ ΕΓΚΑΤΑΣΤΑΣΕΩΣ</t>
  </si>
  <si>
    <t>ΠΑΓΙΟ ΕΝΕΡΓΗΤΙΚΟ</t>
  </si>
  <si>
    <t>Ασώματες ακινητοποιήσεις</t>
  </si>
  <si>
    <t>Ενσώματες ακινητοποιήσεις</t>
  </si>
  <si>
    <t>ΙΙΙ.</t>
  </si>
  <si>
    <t>Δ.</t>
  </si>
  <si>
    <t>ΚΥΚΛΟΦΟΡΟΥΝ ΕΝΕΡΓΗΤΙΚΟ</t>
  </si>
  <si>
    <t>Απαιτήσεις</t>
  </si>
  <si>
    <t>ΙV.</t>
  </si>
  <si>
    <t>Διαθέσιμα</t>
  </si>
  <si>
    <t>MEION :</t>
  </si>
  <si>
    <t>Ο ΔΗΜΑΡΧΟΣ</t>
  </si>
  <si>
    <t xml:space="preserve">                                                                                                                              </t>
  </si>
  <si>
    <t>Α.Δ.Τ. Χ - 389886</t>
  </si>
  <si>
    <t>ΠΙΝΑΚΑΣ ΔΙΑΘΕΣΕΩΣ ΑΠΟΤΕΛΕΣΜΑΤΩΝ</t>
  </si>
  <si>
    <t>I.</t>
  </si>
  <si>
    <t>Μακροπρόθεσμες Υποχρεώσεις</t>
  </si>
  <si>
    <t>Σύνολο υποχρεώσεων (ΓΙ+ΓΙΙ)</t>
  </si>
  <si>
    <t xml:space="preserve">1.  Έσοδα από πώληση αγαθών &amp; υπηρεσιών  </t>
  </si>
  <si>
    <t>2.  Έσοδα από φόρους-εισφορές-πρόστιμα-προσαυξήσεις</t>
  </si>
  <si>
    <t xml:space="preserve">3.  Τακτικές επιχορηγήσεις από κρατικό προυπολογισμό </t>
  </si>
  <si>
    <t>Σύνολο ιδίων κεφαλαίων (ΑΙ+ΑΙΙΙ+AV)</t>
  </si>
  <si>
    <t xml:space="preserve">  4.  Λοιπά έξοδα εγκαταστάσεως</t>
  </si>
  <si>
    <t xml:space="preserve">  1.  Έξοδα ερευνών και αναπτύξεως</t>
  </si>
  <si>
    <t xml:space="preserve">  1.  Γήπεδα - Οικόπεδα</t>
  </si>
  <si>
    <t>1α.  Πλατείες-Πάρκα-Παιδότοποι κοινής χρήσης</t>
  </si>
  <si>
    <t>1β.  Οδοί-Οδοστρώματα κοινής χρήσης</t>
  </si>
  <si>
    <t>1γ.  Πεζοδρόμια κοινής χρήσης</t>
  </si>
  <si>
    <t xml:space="preserve">  2.  Ορυχεία, Μεταλλεία, Λατομεία, Αγροί, Φυτείες, Δάση</t>
  </si>
  <si>
    <t xml:space="preserve">  3.  Κτίρια και τεχνικά έργα</t>
  </si>
  <si>
    <t>3β.  Εγκαταστάσεις ηλεκτροφωτισμού κοινής χρήσης</t>
  </si>
  <si>
    <t xml:space="preserve">  4.  Μηχανήματα-τεχνικές εγκ/σεις &amp; λοιπός μηχ.εξοπλισμός</t>
  </si>
  <si>
    <t xml:space="preserve">  5.  Μεταφορικά μέσα</t>
  </si>
  <si>
    <t xml:space="preserve">  6.  Έπιπλα και λοιπός εξοπλισμός</t>
  </si>
  <si>
    <t xml:space="preserve">  7.  Ακινητοποιήσεις υπό εκτέλεση</t>
  </si>
  <si>
    <t xml:space="preserve">  1.  Απαιτήσεις από πώληση αγαθών &amp; υπηρεσιών</t>
  </si>
  <si>
    <t xml:space="preserve">  1.  Ταμείο</t>
  </si>
  <si>
    <t xml:space="preserve">  3.  Καταθέσεις όψεως και προθεσμίας</t>
  </si>
  <si>
    <t xml:space="preserve">  3.  Χρεωστικοί λογαριασμοί προϋπολογισμού</t>
  </si>
  <si>
    <t xml:space="preserve">  1.  Προμηθευτές</t>
  </si>
  <si>
    <t>11.  Πιστωτές διάφοροι</t>
  </si>
  <si>
    <t xml:space="preserve">  3.  Πιστωτικοί λογαριασμοί προϋπολογισμού</t>
  </si>
  <si>
    <t xml:space="preserve">                3. 'Εξοδα λειτουργίας δημοσίων σχέσεων</t>
  </si>
  <si>
    <t xml:space="preserve">                3. 'Εσοδα προηγούμενων χρήσεων</t>
  </si>
  <si>
    <t xml:space="preserve">                3. 'Εξοδα προηγούμενων χρήσεων </t>
  </si>
  <si>
    <t xml:space="preserve">                Μείον :</t>
  </si>
  <si>
    <t xml:space="preserve">  4.  Επιχορηγήσεις επενδύσεων</t>
  </si>
  <si>
    <t>ΔΗΜΟΣ ΕΛΙΜΕΙΑΣ</t>
  </si>
  <si>
    <t>3α.  Κτιριακές εγκαταστάσεις κοινής χρήσεως</t>
  </si>
  <si>
    <t>3γ.  Λοιπές μόνιμες εγκαταστάσεις κοινής χρήσεως</t>
  </si>
  <si>
    <t xml:space="preserve">  2.  Δάνεια τραπεζών</t>
  </si>
  <si>
    <t xml:space="preserve">                1. 'Εκτακτα &amp; Ανόργανα έσοδα</t>
  </si>
  <si>
    <t>ΕΛΛΗΝΙΚΗ ΔΗΜΟΚΡΑΤΙΑ  - "ΝΟΜΟΣ ΚΟΖΑΝΗΣ"</t>
  </si>
  <si>
    <t>Σύνολο αποσβέσεων παγίων στοιχείων</t>
  </si>
  <si>
    <t xml:space="preserve">Διαφορές αναπροσαρμογής - Επιχορηγήσεις </t>
  </si>
  <si>
    <t>επενδύσεων - Δωρεές παγίων</t>
  </si>
  <si>
    <t>Ποσά κλειομ.</t>
  </si>
  <si>
    <t>Τίτλοι πάγιας επένδυσης και άλλες μακροπρόθεσμες</t>
  </si>
  <si>
    <t>χρηματοοικονομικές απαιτήσεις</t>
  </si>
  <si>
    <t xml:space="preserve">  1.  Τίτλοι Πάγιας επένδυσης</t>
  </si>
  <si>
    <t xml:space="preserve">ΣΥΝΟΛΟ ΠΑΓΙΟΥ ΕΝΕΡΓΗΤΙΚΟΥ (ΓΙ+ΓΙΙ+ΓΙΙΙ) </t>
  </si>
  <si>
    <t>Σύνολο ακινητοποιήσεων (ΓΙ+ΓΙΙ)</t>
  </si>
  <si>
    <t xml:space="preserve">  3.  Tράπεζες λ/βραχυπρόθεσμων υποχρεώσεων</t>
  </si>
  <si>
    <t xml:space="preserve">                1. 'Εκτακτα &amp; Ανόργανα έξοδα</t>
  </si>
  <si>
    <r>
      <t>Μείον</t>
    </r>
    <r>
      <rPr>
        <sz val="13"/>
        <rFont val="Arial"/>
        <family val="2"/>
      </rPr>
      <t xml:space="preserve"> </t>
    </r>
    <r>
      <rPr>
        <b/>
        <sz val="13"/>
        <rFont val="Arial"/>
        <family val="2"/>
      </rPr>
      <t xml:space="preserve">: </t>
    </r>
    <r>
      <rPr>
        <sz val="13"/>
        <rFont val="Arial"/>
        <family val="2"/>
      </rPr>
      <t xml:space="preserve">   Kόστος αγαθών και υπηρεσιών</t>
    </r>
  </si>
  <si>
    <r>
      <t>Πλέον</t>
    </r>
    <r>
      <rPr>
        <sz val="13"/>
        <rFont val="Arial"/>
        <family val="2"/>
      </rPr>
      <t xml:space="preserve"> </t>
    </r>
    <r>
      <rPr>
        <b/>
        <sz val="13"/>
        <rFont val="Arial"/>
        <family val="2"/>
      </rPr>
      <t>:</t>
    </r>
    <r>
      <rPr>
        <sz val="13"/>
        <rFont val="Arial"/>
        <family val="2"/>
      </rPr>
      <t xml:space="preserve">    Άλλα έσοδα </t>
    </r>
  </si>
  <si>
    <r>
      <t>Μείον :</t>
    </r>
    <r>
      <rPr>
        <sz val="13"/>
        <rFont val="Arial"/>
        <family val="2"/>
      </rPr>
      <t xml:space="preserve">    1. 'Εξοδα διοικητικής λειτουργίας</t>
    </r>
  </si>
  <si>
    <r>
      <t>Πλέον :</t>
    </r>
    <r>
      <rPr>
        <sz val="13"/>
        <rFont val="Arial"/>
        <family val="2"/>
      </rPr>
      <t xml:space="preserve">   4. Πιστωτικοί Τόκοι &amp; Συναφή Έσοδα</t>
    </r>
  </si>
  <si>
    <r>
      <t>Μείον :</t>
    </r>
    <r>
      <rPr>
        <sz val="13"/>
        <rFont val="Arial"/>
        <family val="2"/>
      </rPr>
      <t xml:space="preserve">    3. Χρεωστικοί Τόκοι &amp; Συναφή Έξοδα</t>
    </r>
  </si>
  <si>
    <r>
      <t>Πλέον (ή μείον) :</t>
    </r>
    <r>
      <rPr>
        <sz val="13"/>
        <rFont val="Arial"/>
        <family val="2"/>
      </rPr>
      <t xml:space="preserve">  'Εκτακτα αποτελέσματα</t>
    </r>
  </si>
  <si>
    <r>
      <t>Μείον</t>
    </r>
    <r>
      <rPr>
        <sz val="13"/>
        <rFont val="Arial"/>
        <family val="2"/>
      </rPr>
      <t xml:space="preserve"> : Oι από αυτές ενσωματωμένες στο λειτουργικό κόστος</t>
    </r>
  </si>
  <si>
    <t>Ολικά αποτελέσματα (έλλειμμα) εκμεταλλεύσεως</t>
  </si>
  <si>
    <t>Μικτά αποτελέσματα (έλλειμμα/πλεόνασμα) εκμεταλλεύσεως</t>
  </si>
  <si>
    <t xml:space="preserve">  7.  Μακροπρόθεσμες υποχρεώσεις πληρωτ. στην επόμ. χρήση</t>
  </si>
  <si>
    <t xml:space="preserve">      προηγούμενων χρήσεων</t>
  </si>
  <si>
    <t>χρήσεως 2009</t>
  </si>
  <si>
    <t>E.</t>
  </si>
  <si>
    <t>ΜΕΤΑΒΑΤΙΚΟΙ ΛΟΓΑΡΙΑΣΜΟΙ ΕΝΕΡΓΗΤΙΚΟΥ</t>
  </si>
  <si>
    <t>2. Έσοδα χρήσεως εισπρακτέα</t>
  </si>
  <si>
    <t>ΓΕΝΙΚΟ ΣΥΝΟΛΟ ΕΝΕΡΓΗΤΙΚΟΥ (Β+Γ+Δ+Ε)</t>
  </si>
  <si>
    <t xml:space="preserve">Δ. </t>
  </si>
  <si>
    <t>ΜΕΤΑΒΑΤΙΚΟΙ ΛΟΓΑΡΙΑΣΜΟΙ ΠΑΘΗΤΙΚΟΥ</t>
  </si>
  <si>
    <t>2. Έξοδα χρήσεως δουλευμένα</t>
  </si>
  <si>
    <t>ΓΕΝΙΚΟ ΣΥΝΟΛΟ ΠΑΘΗΤΙΚΟΥ (Α+Γ+Δ)</t>
  </si>
  <si>
    <t>Καθαρά αποτελέσματα (έλλειμμα) χρήσεως</t>
  </si>
  <si>
    <t>ΚΑΘΑΡΑ ΑΠΟΤΕΛΕΣΜΑΤΑ (έλλειμμα) ΧΡΗΣΕΩΣ</t>
  </si>
  <si>
    <t>Οργανικά &amp;  έκτακτα αποτελέσματα (έλλειμμα)</t>
  </si>
  <si>
    <t>Μερικά αποτελέσματα (έλλειμμα) εκμεταλλεύσεως</t>
  </si>
  <si>
    <t>ΙΣΟΛΟΓΙΣΜΟΣ ΤΗΣ 31ης ΔΕΚΕΜΒΡΙΟΥ 2010 - 8η  ΔΙΑΧΕΙΡΙΣΤΙΚΗ ΧΡΗΣΗ (1η ΙΑΝΟΥΑΡΙΟΥ -  31η ΔΕΚΕΜΒΡΙΟΥ 2010)</t>
  </si>
  <si>
    <t>Ποσά κλειόμενης χρήσεως 2010</t>
  </si>
  <si>
    <t>Ποσά προηγούμενης χρήσεως 2009</t>
  </si>
  <si>
    <t>KAΤΑΣΤΑΣΗ ΛΟΓΑΡΙΑΣΜΟΥ ΑΠΟΤΕΛΕΣΜΑΤΩΝ ΧΡΗΣΕΩΣ - 31ης ΔΕΚΕΜΒΡΙΟΥ 2010 (1η ΙΑΝΟΥΑΡΙΟΥ - 31η ΔΕΚΕΜΒΡΙΟΥ 2010)</t>
  </si>
  <si>
    <r>
      <t xml:space="preserve"> </t>
    </r>
    <r>
      <rPr>
        <b/>
        <u val="single"/>
        <sz val="14"/>
        <rFont val="Arial"/>
        <family val="2"/>
      </rPr>
      <t>Ποσά κλειόμενης χρήσεως 2010</t>
    </r>
  </si>
  <si>
    <r>
      <t xml:space="preserve"> </t>
    </r>
    <r>
      <rPr>
        <b/>
        <u val="single"/>
        <sz val="14"/>
        <rFont val="Arial"/>
        <family val="2"/>
      </rPr>
      <t>Ποσά προηγούμενης χρήσεως 2009</t>
    </r>
  </si>
  <si>
    <t>χρήσεως 2010</t>
  </si>
  <si>
    <t xml:space="preserve">  3.  Δωρεές παγίων</t>
  </si>
  <si>
    <t>Προς το Δημοτικό Συμβούλιο του Δήμου Κοζάνης</t>
  </si>
  <si>
    <t>Κρόκος, 29 Aπριλίου 2011</t>
  </si>
  <si>
    <t>ΜΑΛΟΥΤΑΣ ΛΑΖΑΡΟΣ</t>
  </si>
  <si>
    <t>Α.Δ.Τ.  ΑΕ - 126035</t>
  </si>
  <si>
    <t>Η ΑΝΤΙΔΗΜΑΡΧΟΣ ΟΙΚΟΝΟΜΙΚΩΝ</t>
  </si>
  <si>
    <t>ΤΟΥΜΠΟΥΛΙΔΟΥ ΠΑΡΘΕΝΑ</t>
  </si>
  <si>
    <t>Α.Δ.Τ. ΑΑ - 410861</t>
  </si>
  <si>
    <t>(-) : Υπόλοιπο αποτελεσμάτων (ελλειμμάτων)</t>
  </si>
  <si>
    <t xml:space="preserve"> Έλλειμμα εις νέο</t>
  </si>
  <si>
    <t>Υπόλοιπο ελλείμματος εις νέο</t>
  </si>
  <si>
    <t>ΔΗΜΟΣ ΕΛΛΗΣΠΟΝΤΟΥ</t>
  </si>
  <si>
    <t>Προβλέψεις για κινδύνους &amp; έξοδα</t>
  </si>
  <si>
    <t>2. Λοιπές προβλέψεις</t>
  </si>
  <si>
    <t>Σύνολο ακινητοποιήσεων (ΓΙΙ)</t>
  </si>
  <si>
    <t xml:space="preserve">  Μείον: Οφειλόμενες δόσεις</t>
  </si>
  <si>
    <t>2α. Επιταγές πληρωτέες</t>
  </si>
  <si>
    <t xml:space="preserve">  5. Υποχρεώσεις από φόρους τέλη</t>
  </si>
  <si>
    <t xml:space="preserve">ΣΥΝΟΛΟ ΠΑΓΙΟΥ ΕΝΕΡΓΗΤΙΚΟΥ (ΓΙΙ+ΓΙΙΙ) </t>
  </si>
  <si>
    <t xml:space="preserve">  6. Ασφαλιστικοί οργανισμοί</t>
  </si>
  <si>
    <t>Αποθέματα</t>
  </si>
  <si>
    <t>4. Υλικα επισκευής-αναλώσιμα-ανταλλακτικά παγίων</t>
  </si>
  <si>
    <t xml:space="preserve">  Μείον: Προβλέψεις</t>
  </si>
  <si>
    <t>Σύνολο κυκλοφορούντος ενεργητικού (ΔΙ+ΔΙΙ+ΔΙV)</t>
  </si>
  <si>
    <t>Μικτά αποτελέσματα (έλλειμμα) εκμεταλλεύσεως</t>
  </si>
  <si>
    <t>2. Έκτακτες ζημιές</t>
  </si>
  <si>
    <t>ΚΑΤΑΣΤΑΣΗ ΑΠΟΓΡΑΦΗΣ - ΙΣΟΛΟΓΙΣΜΟΣ ΕΝΑΡΞΗΣ 01/01/2011</t>
  </si>
  <si>
    <t>B.</t>
  </si>
  <si>
    <t xml:space="preserve">  4. Λοιπά έξοδα εγκαταστάσεως</t>
  </si>
  <si>
    <t>IΙ.</t>
  </si>
  <si>
    <t>Διαφορές αναπρ/γής-Επιχ/σεις επενδ-Δωρεές παγίων</t>
  </si>
  <si>
    <t xml:space="preserve">  1. Έξοδα ερευνών και αναπτύξεως</t>
  </si>
  <si>
    <t xml:space="preserve">  3. Δωρεές παγίων</t>
  </si>
  <si>
    <t xml:space="preserve">  4. Επιχορηγήσεις επενδύσεων</t>
  </si>
  <si>
    <t xml:space="preserve">  1. Γήπεδα - Οικόπεδα</t>
  </si>
  <si>
    <t>1α. Πλατείες-Πάρκα-Παιδότοποι κοινής χρήσης</t>
  </si>
  <si>
    <t>Αποθεματικά κεφάλαια</t>
  </si>
  <si>
    <t>1β. Οδοί-Οδοστρώματα κοινής χρήσης</t>
  </si>
  <si>
    <t>3. Ειδικά αποθεματικά</t>
  </si>
  <si>
    <t>1γ. Πεζοδρόμια κοινής χρήσης</t>
  </si>
  <si>
    <t xml:space="preserve">  2. Ορυχεία,Μεταλλεία,Λατομεία,Αγροί,Φυτείες,Δάση</t>
  </si>
  <si>
    <t>Σύνολο ιδίων κεφαλαίων (ΑΙ+ΑΙΙ+ΑIΙΙ)</t>
  </si>
  <si>
    <t xml:space="preserve">  3. Κτίρια &amp; Τεχνικά έργα</t>
  </si>
  <si>
    <t>ΠΡΟΒΛΕΨΕΙΣ ΓΙΑ ΚΙΝΔΥΝΟΥΣ ΚΑΙ ΕΞΟΔΑ</t>
  </si>
  <si>
    <t xml:space="preserve">  1. Προβλέψεις για απόζημίωση προσωπικού</t>
  </si>
  <si>
    <t>3γ.  Λοιπές μόνιμες εγκαταστάσεις κοινής χρήσης</t>
  </si>
  <si>
    <t xml:space="preserve">       λόγω εξόδου από την υπηρεσία</t>
  </si>
  <si>
    <t xml:space="preserve">  4. Μηχανήματα-τεχνικές εγκ/σεις &amp; λοιπός μηχ.εξοπλισμός</t>
  </si>
  <si>
    <t xml:space="preserve">  2. Λοιπές προβλέψεις</t>
  </si>
  <si>
    <t xml:space="preserve">  5. Μεταφορικά μέσα</t>
  </si>
  <si>
    <t xml:space="preserve">  6. Έπιπλα και λοιπός εξοπλισμός</t>
  </si>
  <si>
    <t xml:space="preserve">  7. Ακινητοποιήσεις υπό εκτέλεση</t>
  </si>
  <si>
    <t>Μακροπρόθεσμες υποχρεώσεις</t>
  </si>
  <si>
    <t>2. Δάνεια τραπεζών</t>
  </si>
  <si>
    <t>Σύνολο ακινητοποιήσεων  (ΓΙ+ΓΙΙ)</t>
  </si>
  <si>
    <t>Τίτλοι πάγιας επένδυσης &amp; άλλες μακροπρόθεσμες</t>
  </si>
  <si>
    <t xml:space="preserve">  1. Προμηθευτές</t>
  </si>
  <si>
    <t xml:space="preserve">    χρηματοοικονομικές απαιτήσεις</t>
  </si>
  <si>
    <t xml:space="preserve">  5. Υποχρεώσεις από φόρους - τέλη</t>
  </si>
  <si>
    <t xml:space="preserve">  1. Τίτλοι Πάγιας επένδυσης</t>
  </si>
  <si>
    <t>7. Μακροπρόθεσμες υποχρ. Πληρ. Στην επόμ.χρ.</t>
  </si>
  <si>
    <r>
      <t xml:space="preserve">     </t>
    </r>
    <r>
      <rPr>
        <b/>
        <sz val="12"/>
        <rFont val="Arial"/>
        <family val="2"/>
      </rPr>
      <t>Πλέον</t>
    </r>
    <r>
      <rPr>
        <sz val="12"/>
        <rFont val="Arial"/>
        <family val="2"/>
      </rPr>
      <t>: Διαφορές αποτίμησης</t>
    </r>
  </si>
  <si>
    <t>11. Πιστωτές διάφοροι</t>
  </si>
  <si>
    <r>
      <t xml:space="preserve">     Μείον </t>
    </r>
    <r>
      <rPr>
        <sz val="12"/>
        <rFont val="Arial"/>
        <family val="2"/>
      </rPr>
      <t>:</t>
    </r>
    <r>
      <rPr>
        <b/>
        <sz val="12"/>
        <rFont val="Arial"/>
        <family val="2"/>
      </rPr>
      <t xml:space="preserve"> </t>
    </r>
    <r>
      <rPr>
        <sz val="12"/>
        <rFont val="Arial"/>
        <family val="2"/>
      </rPr>
      <t>Προβλέψεις για υποτίμηση</t>
    </r>
  </si>
  <si>
    <t>Σύνολο Παγίου Ενεργητικού (ΓΙ+ΓΙΙ+ΓΙΙΙ)</t>
  </si>
  <si>
    <t xml:space="preserve">  1. Απαιτήσεις από πώληση αγαθών &amp; υπηρεσιών</t>
  </si>
  <si>
    <t xml:space="preserve">   Μείον: Προβλέψεις</t>
  </si>
  <si>
    <t>11. Χρεώστες διάφοροι</t>
  </si>
  <si>
    <t>Χρεώγραφα</t>
  </si>
  <si>
    <t xml:space="preserve">  1. Ταμείο </t>
  </si>
  <si>
    <t xml:space="preserve">  3. Καταθέσεις όψεως και προθεσμίας</t>
  </si>
  <si>
    <t>Σύνολο κυκλοφορούντος ενεργητικού (ΔΙΙ+ΔΙΙΙ+ΔΙV)</t>
  </si>
  <si>
    <t>ΓΕΝΙΚΟ ΣΥΝΟΛΟ ΕΝΕΡΓΗΤΙΚΟΥ (Β+Γ+Δ)</t>
  </si>
  <si>
    <t>ΓΕΝΙΚΟ ΣΥΝΟΛΟ ΠΑΘΗΤΙΚΟΥ (Α+Β+Γ)</t>
  </si>
  <si>
    <t xml:space="preserve">  03. Χρεωστικοί λογαριασμοί εγγυήσεων εμπραγμάτων ασφαλειών</t>
  </si>
  <si>
    <t xml:space="preserve">  07. Πιστωτικοί λογαριασμοί εγγυήσεων εμπραγμάτων ασφαλειών</t>
  </si>
  <si>
    <t xml:space="preserve">        και αμφοτεροβαρών συμβάσεων</t>
  </si>
  <si>
    <t xml:space="preserve">                                                                                                                                                        </t>
  </si>
  <si>
    <t>ΕΚΘΕΣΗ ΕΛΕΓΧΟΥ ΑΝΕΞΑΡΤΗΤΟΥ ΟΡΚΩΤΟΥ ΕΛΕΓΚΤΗ - ΛΟΓΙΣΤΗ</t>
  </si>
  <si>
    <t>Ο ΟΡΚΩΤΟΣ ΕΛΕΓΚΤΗΣ  ΛΟΓΙΣΤΗΣ</t>
  </si>
  <si>
    <t>ΒΑΣΙΛΕΙΟΣ Η. ΒΑΡΛΑΜΗΣ</t>
  </si>
  <si>
    <t>Α.Μ. Σ.Ο.Ε.Λ 10261</t>
  </si>
  <si>
    <t>ΕΛΛΗΝΙΚΗ ΔΗΜΟΚΡΑΤΙΑ "ΝΟΜΟΣ ΚΟΖΑΝΗΣ"</t>
  </si>
  <si>
    <t>ΔΗΜΟΣ ΑΙΑΝΗΣ</t>
  </si>
  <si>
    <t>ΙΣΟΛΟΓΙΣΜΟΣ ΤΗΣ 31ης ΔΕΚΕΜΒΡΙΟΥ 2010</t>
  </si>
  <si>
    <t>Ποσά κλειομένης χρήσεως 2010</t>
  </si>
  <si>
    <t>4.   Λοιπά έξοδα εγκαταστάσεως</t>
  </si>
  <si>
    <t>Διαφορές αναπρ/γής-Επιχ/σεις επενδύσεων-Δωρεές παγίων</t>
  </si>
  <si>
    <t>3. Δωρεές παγίων</t>
  </si>
  <si>
    <t>1.   Έξοδα ερευνών και αναπτύξεως</t>
  </si>
  <si>
    <t>4. Επιχορηγήσεις επενδύσεων</t>
  </si>
  <si>
    <t>1.   Γήπεδα - Οικόπεδα</t>
  </si>
  <si>
    <t>2.   Ορυχεία, Μεταλλεία, Λατομεία, Αγροί, Φυτείες, Δάση</t>
  </si>
  <si>
    <t>3.   Κτίρια και τεχνικά έργα</t>
  </si>
  <si>
    <t>3α. Κτιριακές εγκαταστάσεις κοινής χρήσεως</t>
  </si>
  <si>
    <t>1.   Προμηθευτές</t>
  </si>
  <si>
    <t>3β. Εγκαταστάσεις ηλεκτροφωτισμού κοινής χρήσης</t>
  </si>
  <si>
    <t>3γ. Λοιπές μόνιμες εγκαταστάσεις κοινής χρήσης</t>
  </si>
  <si>
    <t>3δ. Μνημεία κοινής χρήσεως</t>
  </si>
  <si>
    <t>4.   Μηχανήματα-τεχνικές εγκ/σεις &amp; λοιπός μηχ.εξοπλισμός</t>
  </si>
  <si>
    <t>5.   Μεταφορικά μέσα</t>
  </si>
  <si>
    <t>6.   Έπιπλα και λοιπός εξοπλισμός</t>
  </si>
  <si>
    <t>7.   Ακινητοποιήσεις υπό εκτέλεση</t>
  </si>
  <si>
    <t>Σύνολο πάγιου Ενεργητικού (ΓΙ+ΓΙΙ+ΓIII)</t>
  </si>
  <si>
    <t xml:space="preserve"> 1.   Απαιτήσεις από πώληση αγαθών &amp; υπηρεσιών</t>
  </si>
  <si>
    <t xml:space="preserve"> 1.   Ταμείο</t>
  </si>
  <si>
    <t xml:space="preserve"> 3.   Καταθέσεις όψεως και προθεσμίας</t>
  </si>
  <si>
    <t>ΓΕΝΙΚΟ ΣΥΝΟΛΟ ΠΑΘΗΤΙΚΟΥ (Α+Γ)</t>
  </si>
  <si>
    <t xml:space="preserve"> 3.   Χρεωστικοί λογαριασμοί προϋπολογισμού</t>
  </si>
  <si>
    <t xml:space="preserve"> 3.   Πιστωτικοί λογαριασμοί προϋπολογισμού</t>
  </si>
  <si>
    <t>ΔΗΜΟΣ ΔΗΜΗΤΡΙΟΥ ΥΨΗΛΑΝΤΗ</t>
  </si>
  <si>
    <t>ΕΛΛΗΝΙΚΗ ΔΗΜΟΚΡΑΤΙΑ - "ΝΟΜΟΣ ΚΟΖΑΝΗΣ"</t>
  </si>
  <si>
    <t>ΔΗΜΟΣ ΚΟΖΑΝΗΣ</t>
  </si>
  <si>
    <t>ΙΣΟΛΟΓΙΣΜΟΣ ΤΗΣ 31ης ΔΕΚΕΜΒΡΙΟΥ 2010 - 10η ΔΙΑΧΕΙΡΙΣΤΙΚΗ ΧΡΗΣΗ (1η ΙΑΝΟΥΑΡΙΟΥ- 31η ΔΕΚΕΜΒΡΙΟΥ 2010)</t>
  </si>
  <si>
    <t/>
  </si>
  <si>
    <t xml:space="preserve">Ποσά κλειόμενης </t>
  </si>
  <si>
    <t xml:space="preserve">Ποσά προηγ. </t>
  </si>
  <si>
    <t>Αναπ.αξία</t>
  </si>
  <si>
    <t>4.</t>
  </si>
  <si>
    <t>Λοιπά έξοδα εγκαταστάσεως</t>
  </si>
  <si>
    <t xml:space="preserve">   Γ.</t>
  </si>
  <si>
    <t>1. Γήπεδα - Οικόπεδα</t>
  </si>
  <si>
    <t xml:space="preserve">Διαφορές αναπροσαρμογής-Επιχορηγήσεις </t>
  </si>
  <si>
    <t>1α. Πλατείες - Πάρκα -Παιδότοποι κοιν.χρήσεως</t>
  </si>
  <si>
    <t>1β. Οδοί-Οδοστρώματα κοινής χρήσεως</t>
  </si>
  <si>
    <t>1γ. Πεζοδρόμια κοινής χρήσεως</t>
  </si>
  <si>
    <t>Αποθεματικά Κεφάλαια</t>
  </si>
  <si>
    <t>2. Ορυχεία,Μεταλλεία,Λατομεία,Αγροί,Φυτείες,Δάση</t>
  </si>
  <si>
    <t>3. Κτίρια και τεχνικά έργα</t>
  </si>
  <si>
    <t>Αποτελέσματα είς νέο</t>
  </si>
  <si>
    <t>Έλλειμμα εις νέο</t>
  </si>
  <si>
    <t>3β. Εγκ/σεις ηλεκτροφωτισμού  κοινής χρήσεως</t>
  </si>
  <si>
    <t>3γ. Λοιπές μόνιμες εγκ/σεις κοινής χρήσεως</t>
  </si>
  <si>
    <t>4. Μηχ/τα τεχνικές εγκατ/σεις &amp; λοιπός μηχ. Εξοπλισμός</t>
  </si>
  <si>
    <t>Σύνολο ιδίων κεφαλαίων (ΑΙ+ΑΙΙ+ΑΙΙΙ+ΑΙV)</t>
  </si>
  <si>
    <t>5. Μεταφορικά Μέσα</t>
  </si>
  <si>
    <t>6. Έπιπλα και λοιπός εξοπλισμός</t>
  </si>
  <si>
    <t xml:space="preserve">7. Ακινητ/σεις υπό εκτέλεση </t>
  </si>
  <si>
    <t>1. Προβλέψεις για αποζημίωση προσωπικού</t>
  </si>
  <si>
    <t xml:space="preserve">    λόγω εξόδου από την υπηρεσία</t>
  </si>
  <si>
    <t xml:space="preserve">Τίτλοι πάγιας επένδυσης και  </t>
  </si>
  <si>
    <t>μακροπρόθεσμες χρηματοοικονομικές απαιτήσεις</t>
  </si>
  <si>
    <t>1. Τίτλοι πάγιας επένδυσης</t>
  </si>
  <si>
    <r>
      <t xml:space="preserve">Πλέον : </t>
    </r>
    <r>
      <rPr>
        <sz val="12"/>
        <rFont val="Arial Greek"/>
        <family val="0"/>
      </rPr>
      <t>Διαφορές αποτίμησης</t>
    </r>
  </si>
  <si>
    <r>
      <t>Μείον :</t>
    </r>
    <r>
      <rPr>
        <sz val="12"/>
        <rFont val="Arial Greek"/>
        <family val="2"/>
      </rPr>
      <t xml:space="preserve"> Προβλέψεις για υποτίμηση</t>
    </r>
  </si>
  <si>
    <t>Βραχυπρόθεσμες υποχρεώσεις</t>
  </si>
  <si>
    <t>2. Λοιπές μακροπρόθεσμες απαιτήσεις</t>
  </si>
  <si>
    <t>1. Προμηθευτές</t>
  </si>
  <si>
    <t>5. Υποχρεώσεις από φόρους - τέλη</t>
  </si>
  <si>
    <t>ΣΥΝΟΛΟ ΠΑΓΙΟΥ ΕΝΕΡΓΗΤΙΚΟΥ (ΓΙΙ+ΓΙΙΙ)</t>
  </si>
  <si>
    <t>6. Ασφαλιστικοί Οργανισμοί</t>
  </si>
  <si>
    <t xml:space="preserve">7. Μακροπρόθεσμες υποχρεώσεις πληρωτέες </t>
  </si>
  <si>
    <t xml:space="preserve">    στην επόμενη χρήση</t>
  </si>
  <si>
    <t>1. Απαιτήσεις από πωλήσεις αγαθών και υπηρεσιών</t>
  </si>
  <si>
    <t>11.  Χρεώστες Διάφοροι</t>
  </si>
  <si>
    <t xml:space="preserve">            IV.</t>
  </si>
  <si>
    <t>1. Ταμείο</t>
  </si>
  <si>
    <t>3. Καταθέσεις όψεως και προθεσμίας</t>
  </si>
  <si>
    <t>ΣΥΝΟΛΟ ΚΥΚΛΟΦΟΡΟΥΝΤΟΣ ΕΝΕΡΓΗΤΙΚΟΥ (ΔΙ+ΔΙΙ+ΔIV)</t>
  </si>
  <si>
    <t>2. Χρεωστικοί λογαριασμοί προϋπολογισμού</t>
  </si>
  <si>
    <t>2. Πιστωτικοί λογαριασμοί προϋπολογισμού</t>
  </si>
  <si>
    <t xml:space="preserve">3. Χρεωστικοί λογαριασμοί εγγυήσεων και </t>
  </si>
  <si>
    <t xml:space="preserve">3. Πιστωτικοί λογαριασμοί εγγυήσεων και </t>
  </si>
  <si>
    <t xml:space="preserve">    εμπράγματων ασφαλειών</t>
  </si>
  <si>
    <t>ΚΑΤΑΣΤΑΣΗ  ΛΟΓΑΡΙΑΣΜΟΥ  ΑΠΟΤΕΛΕΣΜΑΤΩΝ  ΧΡΗΣΕΩΣ 31ης ΔΕΚΕΜΒΡΙΟΥ 2010 (1η ΙΑΝΟΥΑΡΙΟΥ - 31η ΔΕΚΕΜΒΡΙΟΥ 2010)</t>
  </si>
  <si>
    <t>Αποτελέσματα εκμεταλλεύσεως</t>
  </si>
  <si>
    <t>Έσοδα από πώληση αγαθών &amp; υπηρεσιών</t>
  </si>
  <si>
    <t xml:space="preserve">Υπόλοιπο αποτελεσμάτων (Έλλειμμα) </t>
  </si>
  <si>
    <t>Έσοδα από φόρους-εισφορές-πρόστιμα-προσαυξησεις</t>
  </si>
  <si>
    <t>προηγούμενων χρήσεων</t>
  </si>
  <si>
    <t>Τακτικές επιχορηγήσεις από κρατικό προϋπολογισμό</t>
  </si>
  <si>
    <t>Μείον : Κόστος αγαθών &amp; υπηρεσιών</t>
  </si>
  <si>
    <t>Μικτά αποτελέσματα (έλλειμμα εκμεταλλεύσεως)</t>
  </si>
  <si>
    <t>Πλέον :      Άλλα έσοδα εκμεταλλεύσεως</t>
  </si>
  <si>
    <t>Η ΔΙΕΥΘΥΝΤΡΙΑ ΔΙΟΙΚΗΤΙΚΩΝ</t>
  </si>
  <si>
    <t>&amp; ΟΙΚΟΝΟΜΙΚΩΝ ΥΠΗΡΕΣΙΩΝ</t>
  </si>
  <si>
    <t>Μείον :  1. Έξοδα διοικητικής λειτουργίας</t>
  </si>
  <si>
    <t xml:space="preserve">            3. Έξοδα λειτουργίας δημοσίων σχέσεων</t>
  </si>
  <si>
    <t>Πλέον :  4.  Πιστωτικοί τόκοι &amp; συναφή έσοδα</t>
  </si>
  <si>
    <t>ΛΑΖΑΡΟΣ ΜΑΛΟΥΤΑΣ</t>
  </si>
  <si>
    <t>ΕΥΑΓΓΕΛΙΑ  ΜΑΡΚΟΠΟΥΛΟΥ</t>
  </si>
  <si>
    <t>Μείον :  3.  Χρεωστικοί τόκοι &amp; συναφή έξοδα</t>
  </si>
  <si>
    <t>Α.Δ.Τ. ΑΕ - 126035</t>
  </si>
  <si>
    <t xml:space="preserve">Α.Δ.Τ.  Χ 889696 </t>
  </si>
  <si>
    <t>ΠΛΕΟΝ (ή Μείον): Έκτακτα αποτελέσματα</t>
  </si>
  <si>
    <t xml:space="preserve">              1. Έκτακτα &amp; ανόργανα έσοδα</t>
  </si>
  <si>
    <t>Η ΠΡΟΪΣΤΑΜΕΝΗ</t>
  </si>
  <si>
    <t>Ο ΣΥΝΤΑΞΑΣ ΟΙΚΟΝΟΜΙΚΟΣ</t>
  </si>
  <si>
    <t xml:space="preserve">              3. Έσοδα προηγούμενων χρήσεων</t>
  </si>
  <si>
    <t>ΟΙΚΟΝΟΜΙΚΗΣ ΥΠΗΡΕΣΙΑΣ</t>
  </si>
  <si>
    <t>ΣΥΜΒΟΥΛΟΣ</t>
  </si>
  <si>
    <t>Mείον  : Έκτακτα αποτελέσματα</t>
  </si>
  <si>
    <t xml:space="preserve">              1. Έκτακτα &amp; ανόργανα έξοδα</t>
  </si>
  <si>
    <t xml:space="preserve">              3. Έξοδα προηγούμενων χρήσεων</t>
  </si>
  <si>
    <t>Οργανικά και έκτακτα αποτελέσματα (έλλειμμα)</t>
  </si>
  <si>
    <t xml:space="preserve">ΑΙΚΑΤΕΡΙΝΗ ΠΑΓΟΥΝΗ </t>
  </si>
  <si>
    <t>ΧΑΡΙΛΑΟΣ ΜΑΡΑΣ</t>
  </si>
  <si>
    <t xml:space="preserve">Μείον :Σύνολο αποσβέσεων παγίων στοιχείων </t>
  </si>
  <si>
    <t xml:space="preserve"> Α.Δ.Τ. Ι 601880</t>
  </si>
  <si>
    <t>Α.Δ.Τ. Χ 389886</t>
  </si>
  <si>
    <t>Μείον :οι από αυτές ενσωμ.στο λειτουργ.κόστος</t>
  </si>
  <si>
    <t>ΚΑΘΑΡΑ ΑΠΟΤΕΛΕΣΜΑΤΑ (πλεόνασμα/έλλειμμα) ΧΡΗΣΕΩΣ</t>
  </si>
  <si>
    <t>Σύνολο πάγιου Ενεργητικού (ΓΙ+ΓΙΙ)</t>
  </si>
  <si>
    <t>Χρεόγραφα</t>
  </si>
  <si>
    <t>1. Λοιπά χρεόγραφα</t>
  </si>
  <si>
    <t>Καθαρά αποτελέσματα (Έλλειμμα/Πλεόνασμα) χρήσεως</t>
  </si>
  <si>
    <t>Κοζάνη, 30 Απριλίου 2011</t>
  </si>
  <si>
    <t xml:space="preserve">              2. Έκτακτες ζημιές</t>
  </si>
  <si>
    <t>1. Δάνεια Τραπεζών</t>
  </si>
  <si>
    <t>ΕΛΛΗΝΙΚΗ ΔΗΜΟΚΡΑΤΙΑ " ΝΟΜΟΣ ΚΟΖΑΝΗΣ"</t>
  </si>
  <si>
    <r>
      <t>Πλέον</t>
    </r>
    <r>
      <rPr>
        <sz val="13"/>
        <rFont val="Arial"/>
        <family val="2"/>
      </rPr>
      <t xml:space="preserve"> </t>
    </r>
    <r>
      <rPr>
        <b/>
        <sz val="13"/>
        <rFont val="Arial"/>
        <family val="2"/>
      </rPr>
      <t>:</t>
    </r>
    <r>
      <rPr>
        <sz val="13"/>
        <rFont val="Arial"/>
        <family val="2"/>
      </rPr>
      <t xml:space="preserve">    Άλλα έσοδα εκμεταλλεύσεως</t>
    </r>
  </si>
  <si>
    <t>Ο ΛΟΓΙΣΤΗΣ</t>
  </si>
  <si>
    <t>ΣΤΑΜΑΤΗΣ Κ. ΣΤΙΒΑΚΤΗΣ</t>
  </si>
  <si>
    <t>Α.Δ.Τ. ΑΗ - 328974</t>
  </si>
  <si>
    <t>Αθήνα, 24 Ιουνίου 2011</t>
  </si>
  <si>
    <t xml:space="preserve">              Κοζάνη, 15 Ιουνίου 2011</t>
  </si>
  <si>
    <t>Ποσά έναρξης 01.01.2011</t>
  </si>
  <si>
    <t>Α.Δ.Τ.  ΑΑ 410861</t>
  </si>
  <si>
    <t>Α.Δ.Τ. ΑΕ  126035</t>
  </si>
  <si>
    <t xml:space="preserve">                                                  Α.Δ.Τ. Χ 889696                                                                                                 Α.Δ.Τ. Χ 389886</t>
  </si>
  <si>
    <t xml:space="preserve">                                       ΕΥΑΓΓΕΛΙΑ ΜΑΡΚΟΠΟΥΛΟΥ                                                                                 ΧΑΡΙΛΑΟΣ ΜΑΡΑΣ  </t>
  </si>
  <si>
    <t xml:space="preserve">                                       &amp; ΟΙΚΟΝΟΜΙΚΩΝ ΥΠΗΡΕΣΙΩΝ                                                                                   ΣΥΜΒΟΥΛΟΣ</t>
  </si>
  <si>
    <t xml:space="preserve">                              Η ΔΙΕΥΘΥΝΤΡΙΑ ΔΙΟΙΚΗΤΙΚΩΝ                                                  Ο ΣΥΝΤΑΞΑΣ ΟΙΚΟΝΟΜΙΚΟΣ</t>
  </si>
  <si>
    <t xml:space="preserve">  3. Λοιπά χρεόγραφα</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</si>
</sst>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quot; &quot;;\(#,###\)"/>
    <numFmt numFmtId="166" formatCode="_(* #,##0_);_*\(\ #,##0\);_(* &quot;-&quot;_);_(@_)"/>
    <numFmt numFmtId="167" formatCode="#,##0_);\(#,##0\)"/>
    <numFmt numFmtId="168" formatCode="#,##0;[Red]#,##0"/>
    <numFmt numFmtId="169" formatCode="00000"/>
    <numFmt numFmtId="170" formatCode="#,##0_);\(#,##0.00\)"/>
    <numFmt numFmtId="171" formatCode="_(* #,##0.00_);_*\(\ #,##0.00\);_(* &quot;-&quot;_);_(@_)"/>
    <numFmt numFmtId="172" formatCode="#,##0.00_);\(#,##0.00\)"/>
    <numFmt numFmtId="173" formatCode="#,##0.00;[Red]#,##0.00"/>
    <numFmt numFmtId="174" formatCode="#,##0.00_);\(#,##0.0000\)"/>
    <numFmt numFmtId="175" formatCode="_-* #,##0.0000\ _€_-;\-* #,##0.0000\ _€_-;_-* &quot;-&quot;??\ _€_-;_-@_-"/>
    <numFmt numFmtId="176" formatCode="##,##0.00&quot; &quot;;\(#,###.00\)"/>
    <numFmt numFmtId="177" formatCode="#,##0.0000"/>
    <numFmt numFmtId="178" formatCode="##,##0&quot; &quot;;\(#,###.00\)"/>
    <numFmt numFmtId="179" formatCode="##,##0&quot; &quot;;\(#,###.##\)"/>
    <numFmt numFmtId="180" formatCode="##,##0.0000&quot; &quot;;\(#,###.0000\)"/>
  </numFmts>
  <fonts count="105">
    <font>
      <sz val="10"/>
      <name val="Arial"/>
      <family val="0"/>
    </font>
    <font>
      <sz val="11"/>
      <color indexed="8"/>
      <name val="Calibri"/>
      <family val="2"/>
    </font>
    <font>
      <b/>
      <sz val="13"/>
      <name val="Arial"/>
      <family val="2"/>
    </font>
    <font>
      <sz val="16"/>
      <name val="Arial"/>
      <family val="2"/>
    </font>
    <font>
      <b/>
      <sz val="16"/>
      <name val="Arial"/>
      <family val="2"/>
    </font>
    <font>
      <b/>
      <sz val="36"/>
      <name val="Arial"/>
      <family val="2"/>
    </font>
    <font>
      <sz val="13"/>
      <name val="Arial"/>
      <family val="2"/>
    </font>
    <font>
      <b/>
      <u val="single"/>
      <sz val="18"/>
      <name val="Arial"/>
      <family val="2"/>
    </font>
    <font>
      <sz val="18"/>
      <name val="Arial"/>
      <family val="2"/>
    </font>
    <font>
      <b/>
      <u val="single"/>
      <sz val="13"/>
      <name val="Arial"/>
      <family val="2"/>
    </font>
    <font>
      <b/>
      <i/>
      <sz val="13"/>
      <name val="Arial"/>
      <family val="2"/>
    </font>
    <font>
      <sz val="13"/>
      <color indexed="10"/>
      <name val="Arial"/>
      <family val="2"/>
    </font>
    <font>
      <b/>
      <sz val="13"/>
      <color indexed="10"/>
      <name val="Arial"/>
      <family val="2"/>
    </font>
    <font>
      <sz val="15"/>
      <name val="Arial"/>
      <family val="2"/>
    </font>
    <font>
      <sz val="14"/>
      <name val="Arial"/>
      <family val="2"/>
    </font>
    <font>
      <b/>
      <sz val="14"/>
      <name val="Arial"/>
      <family val="2"/>
    </font>
    <font>
      <b/>
      <sz val="26"/>
      <name val="Arial"/>
      <family val="2"/>
    </font>
    <font>
      <b/>
      <sz val="40"/>
      <name val="Arial"/>
      <family val="2"/>
    </font>
    <font>
      <b/>
      <u val="single"/>
      <sz val="14"/>
      <name val="Arial"/>
      <family val="2"/>
    </font>
    <font>
      <b/>
      <u val="single"/>
      <sz val="17"/>
      <name val="Arial"/>
      <family val="2"/>
    </font>
    <font>
      <b/>
      <u val="single"/>
      <sz val="15"/>
      <name val="Arial"/>
      <family val="2"/>
    </font>
    <font>
      <b/>
      <sz val="9"/>
      <name val="Arial"/>
      <family val="2"/>
    </font>
    <font>
      <sz val="9"/>
      <name val="Arial"/>
      <family val="2"/>
    </font>
    <font>
      <sz val="8"/>
      <name val="Arial"/>
      <family val="2"/>
    </font>
    <font>
      <b/>
      <sz val="10"/>
      <name val="Arial"/>
      <family val="2"/>
    </font>
    <font>
      <b/>
      <sz val="8"/>
      <name val="Arial"/>
      <family val="2"/>
    </font>
    <font>
      <b/>
      <sz val="16"/>
      <color indexed="10"/>
      <name val="Arial"/>
      <family val="2"/>
    </font>
    <font>
      <b/>
      <sz val="26"/>
      <name val="Arial Greek"/>
      <family val="2"/>
    </font>
    <font>
      <b/>
      <u val="single"/>
      <sz val="16"/>
      <name val="Arial Greek"/>
      <family val="2"/>
    </font>
    <font>
      <b/>
      <u val="single"/>
      <sz val="8"/>
      <name val="Arial Greek"/>
      <family val="2"/>
    </font>
    <font>
      <sz val="8"/>
      <name val="Arial Greek"/>
      <family val="2"/>
    </font>
    <font>
      <sz val="12"/>
      <name val="Arial"/>
      <family val="2"/>
    </font>
    <font>
      <b/>
      <u val="single"/>
      <sz val="12"/>
      <name val="Arial Greek"/>
      <family val="2"/>
    </font>
    <font>
      <sz val="12"/>
      <name val="Arial Greek"/>
      <family val="2"/>
    </font>
    <font>
      <b/>
      <sz val="12"/>
      <name val="Arial"/>
      <family val="2"/>
    </font>
    <font>
      <b/>
      <sz val="12"/>
      <name val="Arial Greek"/>
      <family val="2"/>
    </font>
    <font>
      <b/>
      <i/>
      <sz val="12"/>
      <name val="Arial Greek"/>
      <family val="0"/>
    </font>
    <font>
      <sz val="12"/>
      <color indexed="10"/>
      <name val="Arial Greek"/>
      <family val="2"/>
    </font>
    <font>
      <sz val="13"/>
      <name val="Arial Greek"/>
      <family val="0"/>
    </font>
    <font>
      <b/>
      <u val="single"/>
      <sz val="12"/>
      <name val="Arial"/>
      <family val="2"/>
    </font>
    <font>
      <b/>
      <i/>
      <sz val="12"/>
      <name val="Arial"/>
      <family val="2"/>
    </font>
    <font>
      <b/>
      <sz val="12"/>
      <color indexed="10"/>
      <name val="Arial Greek"/>
      <family val="0"/>
    </font>
    <font>
      <b/>
      <u val="single"/>
      <sz val="12"/>
      <name val="Arial "/>
      <family val="0"/>
    </font>
    <font>
      <b/>
      <sz val="12"/>
      <color indexed="10"/>
      <name val="Arial"/>
      <family val="2"/>
    </font>
    <font>
      <b/>
      <sz val="13"/>
      <name val="Arial Greek"/>
      <family val="0"/>
    </font>
    <font>
      <sz val="9"/>
      <name val="Arial Greek"/>
      <family val="2"/>
    </font>
    <font>
      <sz val="10"/>
      <name val="Arial Greek"/>
      <family val="2"/>
    </font>
    <font>
      <b/>
      <sz val="10"/>
      <name val="Arial Greek"/>
      <family val="2"/>
    </font>
    <font>
      <b/>
      <sz val="11"/>
      <color indexed="8"/>
      <name val="Calibri"/>
      <family val="2"/>
    </font>
    <font>
      <b/>
      <u val="single"/>
      <sz val="15"/>
      <name val="Arial Greek"/>
      <family val="0"/>
    </font>
    <font>
      <b/>
      <sz val="17"/>
      <name val="Arial"/>
      <family val="2"/>
    </font>
    <font>
      <sz val="14"/>
      <color indexed="10"/>
      <name val="Arial"/>
      <family val="2"/>
    </font>
    <font>
      <b/>
      <sz val="48"/>
      <name val="Arial Greek"/>
      <family val="2"/>
    </font>
    <font>
      <b/>
      <sz val="24"/>
      <name val="Arial Greek"/>
      <family val="2"/>
    </font>
    <font>
      <b/>
      <u val="single"/>
      <sz val="18"/>
      <name val="Arial Greek"/>
      <family val="2"/>
    </font>
    <font>
      <b/>
      <u val="single"/>
      <sz val="13"/>
      <name val="Arial Greek"/>
      <family val="2"/>
    </font>
    <font>
      <sz val="12"/>
      <color indexed="10"/>
      <name val="Arial"/>
      <family val="2"/>
    </font>
    <font>
      <b/>
      <sz val="9"/>
      <name val="Arial Greek"/>
      <family val="0"/>
    </font>
    <font>
      <b/>
      <sz val="8"/>
      <name val="Arial Greek"/>
      <family val="0"/>
    </font>
    <font>
      <b/>
      <u val="single"/>
      <sz val="14"/>
      <name val="Arial Greek"/>
      <family val="0"/>
    </font>
    <font>
      <b/>
      <sz val="15"/>
      <name val="Arial Greek"/>
      <family val="0"/>
    </font>
    <font>
      <b/>
      <sz val="28"/>
      <name val="Arial Greek"/>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b/>
      <u val="single"/>
      <sz val="13"/>
      <color indexed="8"/>
      <name val="Tahoma"/>
      <family val="0"/>
    </font>
    <font>
      <b/>
      <sz val="13"/>
      <color indexed="8"/>
      <name val="Tahoma"/>
      <family val="0"/>
    </font>
    <font>
      <sz val="13"/>
      <color indexed="8"/>
      <name val="Tahoma"/>
      <family val="0"/>
    </font>
    <font>
      <b/>
      <i/>
      <u val="single"/>
      <sz val="15"/>
      <color indexed="8"/>
      <name val="Arial"/>
      <family val="0"/>
    </font>
    <font>
      <sz val="15"/>
      <color indexed="8"/>
      <name val="Arial"/>
      <family val="0"/>
    </font>
    <font>
      <b/>
      <sz val="12"/>
      <color indexed="8"/>
      <name val="Arial"/>
      <family val="0"/>
    </font>
    <font>
      <sz val="12"/>
      <color indexed="8"/>
      <name val="Arial"/>
      <family val="0"/>
    </font>
    <font>
      <b/>
      <u val="single"/>
      <sz val="11"/>
      <color indexed="8"/>
      <name val="Calibri"/>
      <family val="0"/>
    </font>
    <font>
      <b/>
      <sz val="14"/>
      <color indexed="8"/>
      <name val="Times New Roman"/>
      <family val="0"/>
    </font>
    <font>
      <sz val="14"/>
      <color indexed="8"/>
      <name val="Times New Roman"/>
      <family val="0"/>
    </font>
    <font>
      <sz val="14"/>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medium"/>
      <top style="medium"/>
      <bottom/>
    </border>
    <border>
      <left/>
      <right style="medium"/>
      <top/>
      <bottom/>
    </border>
    <border>
      <left/>
      <right style="medium"/>
      <top/>
      <bottom style="double"/>
    </border>
    <border>
      <left style="medium"/>
      <right/>
      <top style="double"/>
      <bottom/>
    </border>
    <border>
      <left/>
      <right/>
      <top style="double"/>
      <bottom/>
    </border>
    <border>
      <left/>
      <right style="thin"/>
      <top style="double"/>
      <bottom/>
    </border>
    <border>
      <left/>
      <right style="medium"/>
      <top style="double"/>
      <bottom/>
    </border>
    <border>
      <left/>
      <right style="thin"/>
      <top/>
      <bottom/>
    </border>
    <border>
      <left style="thin"/>
      <right/>
      <top/>
      <bottom/>
    </border>
    <border>
      <left/>
      <right/>
      <top/>
      <bottom style="double"/>
    </border>
    <border>
      <left/>
      <right/>
      <top style="thin"/>
      <bottom style="double"/>
    </border>
    <border>
      <left/>
      <right/>
      <top style="double"/>
      <bottom style="double"/>
    </border>
    <border>
      <left/>
      <right/>
      <top/>
      <bottom style="thin"/>
    </border>
    <border>
      <left style="medium"/>
      <right/>
      <top/>
      <bottom style="thin"/>
    </border>
    <border>
      <left/>
      <right style="thin"/>
      <top/>
      <bottom style="thin"/>
    </border>
    <border>
      <left style="thin"/>
      <right/>
      <top/>
      <bottom style="thin"/>
    </border>
    <border>
      <left/>
      <right style="medium"/>
      <top/>
      <bottom style="thin"/>
    </border>
    <border>
      <left/>
      <right style="medium"/>
      <top style="double"/>
      <bottom style="double"/>
    </border>
    <border>
      <left style="medium"/>
      <right/>
      <top/>
      <bottom style="medium"/>
    </border>
    <border>
      <left/>
      <right/>
      <top/>
      <bottom style="medium"/>
    </border>
    <border>
      <left/>
      <right style="thin"/>
      <top/>
      <bottom style="medium"/>
    </border>
    <border>
      <left/>
      <right style="medium"/>
      <top/>
      <bottom style="medium"/>
    </border>
    <border>
      <left/>
      <right style="thick"/>
      <top/>
      <bottom/>
    </border>
    <border>
      <left style="thick"/>
      <right/>
      <top/>
      <bottom/>
    </border>
    <border>
      <left/>
      <right style="thick"/>
      <top/>
      <bottom style="thick"/>
    </border>
    <border>
      <left style="thick"/>
      <right/>
      <top/>
      <bottom style="thick"/>
    </border>
    <border>
      <left/>
      <right/>
      <top/>
      <bottom style="thick"/>
    </border>
    <border>
      <left/>
      <right/>
      <top style="thick"/>
      <bottom/>
    </border>
    <border>
      <left/>
      <right/>
      <top style="thin"/>
      <bottom/>
    </border>
    <border>
      <left/>
      <right style="thick"/>
      <top style="thick"/>
      <bottom/>
    </border>
    <border>
      <left/>
      <right style="thick"/>
      <top/>
      <bottom style="thin"/>
    </border>
    <border>
      <left style="thick"/>
      <right/>
      <top/>
      <bottom style="thin"/>
    </border>
    <border>
      <left/>
      <right style="thick"/>
      <top/>
      <bottom style="medium"/>
    </border>
    <border>
      <left style="medium"/>
      <right/>
      <top style="medium"/>
      <bottom/>
    </border>
    <border>
      <left/>
      <right/>
      <top style="medium"/>
      <bottom/>
    </border>
    <border>
      <left/>
      <right style="medium"/>
      <top style="thick"/>
      <bottom/>
    </border>
    <border>
      <left style="thin"/>
      <right/>
      <top style="thin"/>
      <bottom/>
    </border>
    <border>
      <left/>
      <right/>
      <top style="thin"/>
      <bottom style="thin"/>
    </border>
    <border>
      <left style="thick"/>
      <right/>
      <top/>
      <bottom style="medium"/>
    </border>
    <border>
      <left style="thick"/>
      <right/>
      <top style="medium"/>
      <bottom/>
    </border>
    <border>
      <left style="thin"/>
      <right/>
      <top style="double"/>
      <bottom/>
    </border>
    <border>
      <left style="medium"/>
      <right/>
      <top style="double"/>
      <bottom style="double"/>
    </border>
    <border>
      <left/>
      <right style="thin"/>
      <top style="double"/>
      <bottom style="double"/>
    </border>
    <border>
      <left style="medium"/>
      <right/>
      <top/>
      <bottom style="double"/>
    </border>
    <border>
      <left style="medium"/>
      <right/>
      <top style="thick"/>
      <bottom/>
    </border>
    <border>
      <left style="medium"/>
      <right/>
      <top style="thin"/>
      <bottom style="thin"/>
    </border>
    <border>
      <left/>
      <right style="thin"/>
      <top style="thin"/>
      <bottom style="thin"/>
    </border>
    <border>
      <left/>
      <right style="medium"/>
      <top style="thin"/>
      <bottom style="thin"/>
    </border>
    <border>
      <left style="thick"/>
      <right/>
      <top style="thin"/>
      <bottom/>
    </border>
    <border>
      <left style="thick"/>
      <right/>
      <top style="thick"/>
      <bottom/>
    </border>
    <border>
      <left style="thick"/>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90" fillId="19" borderId="1" applyNumberFormat="0" applyAlignment="0" applyProtection="0"/>
    <xf numFmtId="0" fontId="91" fillId="20" borderId="2" applyNumberFormat="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92" fillId="27" borderId="3" applyNumberFormat="0" applyAlignment="0" applyProtection="0"/>
    <xf numFmtId="0" fontId="93" fillId="0" borderId="0" applyNumberFormat="0" applyFill="0" applyBorder="0" applyAlignment="0" applyProtection="0"/>
    <xf numFmtId="0" fontId="94" fillId="0" borderId="4" applyNumberFormat="0" applyFill="0" applyAlignment="0" applyProtection="0"/>
    <xf numFmtId="0" fontId="95" fillId="0" borderId="5" applyNumberFormat="0" applyFill="0" applyAlignment="0" applyProtection="0"/>
    <xf numFmtId="0" fontId="96" fillId="0" borderId="6" applyNumberFormat="0" applyFill="0" applyAlignment="0" applyProtection="0"/>
    <xf numFmtId="0" fontId="96" fillId="0" borderId="0" applyNumberFormat="0" applyFill="0" applyBorder="0" applyAlignment="0" applyProtection="0"/>
    <xf numFmtId="0" fontId="97" fillId="28" borderId="0" applyNumberFormat="0" applyBorder="0" applyAlignment="0" applyProtection="0"/>
    <xf numFmtId="0" fontId="9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0" borderId="0" applyNumberFormat="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0" fillId="31" borderId="7" applyNumberFormat="0" applyFont="0" applyAlignment="0" applyProtection="0"/>
    <xf numFmtId="0" fontId="101" fillId="0" borderId="8" applyNumberFormat="0" applyFill="0" applyAlignment="0" applyProtection="0"/>
    <xf numFmtId="0" fontId="102" fillId="0" borderId="9" applyNumberFormat="0" applyFill="0" applyAlignment="0" applyProtection="0"/>
    <xf numFmtId="0" fontId="103" fillId="0" borderId="0" applyNumberFormat="0" applyFill="0" applyBorder="0" applyAlignment="0" applyProtection="0"/>
    <xf numFmtId="0" fontId="104" fillId="27" borderId="1" applyNumberFormat="0" applyAlignment="0" applyProtection="0"/>
  </cellStyleXfs>
  <cellXfs count="648">
    <xf numFmtId="0" fontId="0" fillId="0" borderId="0" xfId="0" applyAlignment="1">
      <alignment/>
    </xf>
    <xf numFmtId="0" fontId="2" fillId="0" borderId="10" xfId="0" applyFont="1" applyBorder="1" applyAlignment="1">
      <alignment horizontal="center"/>
    </xf>
    <xf numFmtId="0" fontId="6" fillId="0" borderId="11" xfId="0" applyFont="1" applyBorder="1" applyAlignment="1">
      <alignment/>
    </xf>
    <xf numFmtId="0" fontId="6" fillId="0" borderId="0" xfId="0" applyFont="1" applyAlignment="1">
      <alignment/>
    </xf>
    <xf numFmtId="0" fontId="6" fillId="0" borderId="12" xfId="0" applyFont="1" applyBorder="1" applyAlignment="1">
      <alignment/>
    </xf>
    <xf numFmtId="0" fontId="6" fillId="0" borderId="13" xfId="0" applyFont="1" applyBorder="1" applyAlignment="1">
      <alignment/>
    </xf>
    <xf numFmtId="0" fontId="7" fillId="0" borderId="14" xfId="0" applyFont="1" applyBorder="1" applyAlignment="1">
      <alignment/>
    </xf>
    <xf numFmtId="0" fontId="8" fillId="0" borderId="15" xfId="0" applyFont="1" applyBorder="1" applyAlignment="1">
      <alignment/>
    </xf>
    <xf numFmtId="0" fontId="7" fillId="0" borderId="15" xfId="0" applyFont="1" applyBorder="1" applyAlignment="1">
      <alignment/>
    </xf>
    <xf numFmtId="0" fontId="7" fillId="0" borderId="15" xfId="0" applyFont="1" applyBorder="1" applyAlignment="1">
      <alignment horizontal="centerContinuous"/>
    </xf>
    <xf numFmtId="0" fontId="8" fillId="0" borderId="16" xfId="0" applyFont="1" applyBorder="1" applyAlignment="1">
      <alignment horizontal="centerContinuous"/>
    </xf>
    <xf numFmtId="0" fontId="8" fillId="0" borderId="17" xfId="0" applyFont="1" applyBorder="1" applyAlignment="1">
      <alignment/>
    </xf>
    <xf numFmtId="0" fontId="8" fillId="0" borderId="0" xfId="0" applyFont="1" applyAlignment="1">
      <alignment/>
    </xf>
    <xf numFmtId="0" fontId="6" fillId="0" borderId="10" xfId="0" applyFont="1" applyBorder="1" applyAlignment="1">
      <alignment/>
    </xf>
    <xf numFmtId="0" fontId="9" fillId="0" borderId="0" xfId="0" applyFont="1" applyBorder="1" applyAlignment="1">
      <alignment/>
    </xf>
    <xf numFmtId="0" fontId="6" fillId="0" borderId="18" xfId="0" applyFont="1" applyBorder="1" applyAlignment="1">
      <alignment horizontal="centerContinuous"/>
    </xf>
    <xf numFmtId="0" fontId="9" fillId="0" borderId="19" xfId="0" applyFont="1" applyBorder="1" applyAlignment="1">
      <alignment horizontal="left"/>
    </xf>
    <xf numFmtId="0" fontId="6" fillId="0" borderId="0" xfId="0" applyFont="1" applyBorder="1" applyAlignment="1">
      <alignment/>
    </xf>
    <xf numFmtId="0" fontId="9" fillId="0" borderId="0" xfId="0" applyFont="1" applyBorder="1" applyAlignment="1" quotePrefix="1">
      <alignment horizontal="centerContinuous"/>
    </xf>
    <xf numFmtId="0" fontId="9" fillId="0" borderId="0" xfId="0" applyFont="1" applyBorder="1" applyAlignment="1">
      <alignment horizontal="centerContinuous"/>
    </xf>
    <xf numFmtId="0" fontId="6" fillId="0" borderId="0" xfId="0" applyFont="1" applyBorder="1" applyAlignment="1">
      <alignment horizontal="center"/>
    </xf>
    <xf numFmtId="0" fontId="9" fillId="0" borderId="18" xfId="0" applyFont="1" applyBorder="1" applyAlignment="1">
      <alignment/>
    </xf>
    <xf numFmtId="0" fontId="6" fillId="0" borderId="19" xfId="0" applyFont="1" applyBorder="1" applyAlignment="1">
      <alignment horizontal="right"/>
    </xf>
    <xf numFmtId="0" fontId="9" fillId="0" borderId="0" xfId="0" applyFont="1" applyBorder="1" applyAlignment="1">
      <alignment horizontal="left"/>
    </xf>
    <xf numFmtId="166" fontId="6" fillId="0" borderId="0" xfId="0" applyNumberFormat="1" applyFont="1" applyBorder="1" applyAlignment="1">
      <alignment/>
    </xf>
    <xf numFmtId="4" fontId="6" fillId="0" borderId="20" xfId="0" applyNumberFormat="1" applyFont="1" applyFill="1" applyBorder="1" applyAlignment="1">
      <alignment horizontal="right"/>
    </xf>
    <xf numFmtId="4" fontId="6" fillId="0" borderId="0" xfId="0" applyNumberFormat="1" applyFont="1" applyBorder="1" applyAlignment="1">
      <alignment/>
    </xf>
    <xf numFmtId="4" fontId="6" fillId="0" borderId="0" xfId="0" applyNumberFormat="1" applyFont="1" applyBorder="1" applyAlignment="1">
      <alignment horizontal="right"/>
    </xf>
    <xf numFmtId="0" fontId="6" fillId="0" borderId="18" xfId="0" applyFont="1" applyBorder="1" applyAlignment="1">
      <alignment horizontal="right"/>
    </xf>
    <xf numFmtId="0" fontId="2" fillId="0" borderId="19" xfId="0" applyFont="1" applyBorder="1" applyAlignment="1">
      <alignment horizontal="center"/>
    </xf>
    <xf numFmtId="166" fontId="2" fillId="0" borderId="0" xfId="0" applyNumberFormat="1" applyFont="1" applyBorder="1" applyAlignment="1">
      <alignment/>
    </xf>
    <xf numFmtId="171" fontId="2" fillId="0" borderId="0" xfId="0" applyNumberFormat="1" applyFont="1" applyBorder="1" applyAlignment="1">
      <alignment/>
    </xf>
    <xf numFmtId="167" fontId="6" fillId="0" borderId="18" xfId="0" applyNumberFormat="1" applyFont="1" applyBorder="1" applyAlignment="1">
      <alignment horizontal="right"/>
    </xf>
    <xf numFmtId="0" fontId="10" fillId="0" borderId="19" xfId="0" applyFont="1" applyBorder="1" applyAlignment="1">
      <alignment horizontal="right"/>
    </xf>
    <xf numFmtId="0" fontId="10" fillId="0" borderId="0" xfId="0" applyFont="1" applyBorder="1" applyAlignment="1">
      <alignment/>
    </xf>
    <xf numFmtId="4" fontId="6" fillId="0" borderId="20" xfId="0" applyNumberFormat="1" applyFont="1" applyFill="1" applyBorder="1" applyAlignment="1">
      <alignment/>
    </xf>
    <xf numFmtId="171" fontId="11" fillId="0" borderId="0" xfId="0" applyNumberFormat="1" applyFont="1" applyBorder="1" applyAlignment="1">
      <alignment/>
    </xf>
    <xf numFmtId="166" fontId="11" fillId="0" borderId="0" xfId="0" applyNumberFormat="1" applyFont="1" applyBorder="1" applyAlignment="1">
      <alignment/>
    </xf>
    <xf numFmtId="4" fontId="11" fillId="0" borderId="0" xfId="0" applyNumberFormat="1" applyFont="1" applyFill="1" applyBorder="1" applyAlignment="1">
      <alignment/>
    </xf>
    <xf numFmtId="4" fontId="6" fillId="0" borderId="0" xfId="0" applyNumberFormat="1" applyFont="1" applyFill="1" applyBorder="1" applyAlignment="1">
      <alignment/>
    </xf>
    <xf numFmtId="0" fontId="2" fillId="0" borderId="10" xfId="0" applyFont="1" applyBorder="1" applyAlignment="1">
      <alignment horizontal="right"/>
    </xf>
    <xf numFmtId="0" fontId="2" fillId="0" borderId="0" xfId="0" applyFont="1" applyBorder="1" applyAlignment="1">
      <alignment/>
    </xf>
    <xf numFmtId="167" fontId="6" fillId="0" borderId="19" xfId="0" applyNumberFormat="1" applyFont="1" applyBorder="1" applyAlignment="1">
      <alignment horizontal="right"/>
    </xf>
    <xf numFmtId="4" fontId="6" fillId="0" borderId="0" xfId="0" applyNumberFormat="1" applyFont="1" applyFill="1" applyBorder="1" applyAlignment="1">
      <alignment horizontal="right"/>
    </xf>
    <xf numFmtId="0" fontId="11" fillId="0" borderId="0" xfId="0" applyFont="1" applyBorder="1" applyAlignment="1">
      <alignment/>
    </xf>
    <xf numFmtId="172" fontId="6" fillId="0" borderId="0" xfId="0" applyNumberFormat="1" applyFont="1" applyBorder="1" applyAlignment="1">
      <alignment/>
    </xf>
    <xf numFmtId="2" fontId="6" fillId="0" borderId="0" xfId="0" applyNumberFormat="1" applyFont="1" applyBorder="1" applyAlignment="1">
      <alignment/>
    </xf>
    <xf numFmtId="0" fontId="6" fillId="0" borderId="0" xfId="0" applyFont="1" applyFill="1" applyBorder="1" applyAlignment="1">
      <alignment/>
    </xf>
    <xf numFmtId="172" fontId="6" fillId="0" borderId="0" xfId="0" applyNumberFormat="1" applyFont="1" applyFill="1" applyBorder="1" applyAlignment="1">
      <alignment/>
    </xf>
    <xf numFmtId="0" fontId="2" fillId="0" borderId="0" xfId="0" applyFont="1" applyBorder="1" applyAlignment="1" quotePrefix="1">
      <alignment horizontal="left"/>
    </xf>
    <xf numFmtId="4" fontId="6" fillId="0" borderId="20" xfId="0" applyNumberFormat="1" applyFont="1" applyBorder="1" applyAlignment="1">
      <alignment/>
    </xf>
    <xf numFmtId="4" fontId="11" fillId="0" borderId="0" xfId="0" applyNumberFormat="1" applyFont="1" applyBorder="1" applyAlignment="1">
      <alignment/>
    </xf>
    <xf numFmtId="167" fontId="2" fillId="0" borderId="19" xfId="0" applyNumberFormat="1" applyFont="1" applyBorder="1" applyAlignment="1">
      <alignment horizontal="center"/>
    </xf>
    <xf numFmtId="165" fontId="6" fillId="0" borderId="0" xfId="0" applyNumberFormat="1" applyFont="1" applyFill="1" applyBorder="1" applyAlignment="1">
      <alignment/>
    </xf>
    <xf numFmtId="0" fontId="6" fillId="0" borderId="19" xfId="0" applyFont="1" applyBorder="1" applyAlignment="1">
      <alignment/>
    </xf>
    <xf numFmtId="4" fontId="6" fillId="0" borderId="21" xfId="0" applyNumberFormat="1" applyFont="1" applyFill="1" applyBorder="1" applyAlignment="1">
      <alignment horizontal="right"/>
    </xf>
    <xf numFmtId="4" fontId="6" fillId="0" borderId="21" xfId="0" applyNumberFormat="1" applyFont="1" applyFill="1" applyBorder="1" applyAlignment="1">
      <alignment/>
    </xf>
    <xf numFmtId="4" fontId="6" fillId="0" borderId="21" xfId="0" applyNumberFormat="1" applyFont="1" applyBorder="1" applyAlignment="1">
      <alignment/>
    </xf>
    <xf numFmtId="0" fontId="2" fillId="0" borderId="0" xfId="0" applyFont="1" applyBorder="1" applyAlignment="1">
      <alignment horizontal="left"/>
    </xf>
    <xf numFmtId="4" fontId="6" fillId="0" borderId="22" xfId="0" applyNumberFormat="1" applyFont="1" applyFill="1" applyBorder="1" applyAlignment="1">
      <alignment/>
    </xf>
    <xf numFmtId="4" fontId="2" fillId="0" borderId="0" xfId="0" applyNumberFormat="1" applyFont="1" applyBorder="1" applyAlignment="1">
      <alignment/>
    </xf>
    <xf numFmtId="4" fontId="6" fillId="0" borderId="22" xfId="0" applyNumberFormat="1" applyFont="1" applyBorder="1" applyAlignment="1">
      <alignment/>
    </xf>
    <xf numFmtId="4" fontId="12" fillId="0" borderId="0" xfId="0" applyNumberFormat="1" applyFont="1" applyBorder="1" applyAlignment="1">
      <alignment/>
    </xf>
    <xf numFmtId="4" fontId="12" fillId="0" borderId="0" xfId="0" applyNumberFormat="1" applyFont="1" applyFill="1" applyBorder="1" applyAlignment="1">
      <alignment/>
    </xf>
    <xf numFmtId="166" fontId="11" fillId="0" borderId="0" xfId="0" applyNumberFormat="1" applyFont="1" applyFill="1" applyBorder="1" applyAlignment="1">
      <alignment/>
    </xf>
    <xf numFmtId="0" fontId="2" fillId="0" borderId="0" xfId="0" applyFont="1" applyFill="1" applyBorder="1" applyAlignment="1">
      <alignment/>
    </xf>
    <xf numFmtId="171" fontId="6" fillId="0" borderId="0" xfId="0" applyNumberFormat="1" applyFont="1" applyBorder="1" applyAlignment="1">
      <alignment/>
    </xf>
    <xf numFmtId="168" fontId="6" fillId="0" borderId="18" xfId="0" applyNumberFormat="1" applyFont="1" applyBorder="1" applyAlignment="1" quotePrefix="1">
      <alignment horizontal="right"/>
    </xf>
    <xf numFmtId="4" fontId="6" fillId="0" borderId="23" xfId="0" applyNumberFormat="1" applyFont="1" applyFill="1" applyBorder="1" applyAlignment="1">
      <alignment/>
    </xf>
    <xf numFmtId="166" fontId="6" fillId="0" borderId="0" xfId="0" applyNumberFormat="1" applyFont="1" applyBorder="1" applyAlignment="1">
      <alignment horizontal="right"/>
    </xf>
    <xf numFmtId="4" fontId="2" fillId="0" borderId="20" xfId="0" applyNumberFormat="1" applyFont="1" applyFill="1" applyBorder="1" applyAlignment="1">
      <alignment horizontal="right"/>
    </xf>
    <xf numFmtId="4" fontId="2" fillId="0" borderId="0" xfId="0" applyNumberFormat="1" applyFont="1" applyBorder="1" applyAlignment="1">
      <alignment horizontal="right"/>
    </xf>
    <xf numFmtId="4" fontId="2" fillId="0" borderId="20" xfId="0" applyNumberFormat="1" applyFont="1" applyFill="1" applyBorder="1" applyAlignment="1">
      <alignment/>
    </xf>
    <xf numFmtId="0" fontId="6" fillId="0" borderId="24" xfId="0" applyFont="1" applyBorder="1" applyAlignment="1">
      <alignment/>
    </xf>
    <xf numFmtId="0" fontId="6" fillId="0" borderId="23" xfId="0" applyFont="1" applyBorder="1" applyAlignment="1">
      <alignment/>
    </xf>
    <xf numFmtId="4" fontId="6" fillId="0" borderId="23" xfId="0" applyNumberFormat="1" applyFont="1" applyFill="1" applyBorder="1" applyAlignment="1">
      <alignment horizontal="right"/>
    </xf>
    <xf numFmtId="167" fontId="6" fillId="0" borderId="25" xfId="0" applyNumberFormat="1" applyFont="1" applyBorder="1" applyAlignment="1">
      <alignment horizontal="right"/>
    </xf>
    <xf numFmtId="0" fontId="6" fillId="0" borderId="26" xfId="0" applyFont="1" applyBorder="1" applyAlignment="1">
      <alignment horizontal="right"/>
    </xf>
    <xf numFmtId="0" fontId="6" fillId="0" borderId="27" xfId="0" applyFont="1" applyBorder="1" applyAlignment="1">
      <alignment/>
    </xf>
    <xf numFmtId="167" fontId="6" fillId="0" borderId="0" xfId="0" applyNumberFormat="1" applyFont="1" applyBorder="1" applyAlignment="1">
      <alignment horizontal="right"/>
    </xf>
    <xf numFmtId="0" fontId="6" fillId="0" borderId="0" xfId="0" applyFont="1" applyBorder="1" applyAlignment="1">
      <alignment horizontal="right"/>
    </xf>
    <xf numFmtId="0" fontId="13" fillId="0" borderId="0" xfId="0" applyFont="1" applyAlignment="1">
      <alignment horizontal="center" vertical="center"/>
    </xf>
    <xf numFmtId="0" fontId="3" fillId="0" borderId="28" xfId="0" applyFont="1" applyBorder="1" applyAlignment="1">
      <alignment horizontal="center" vertical="center"/>
    </xf>
    <xf numFmtId="0" fontId="3" fillId="0" borderId="0" xfId="0" applyFont="1" applyAlignment="1">
      <alignment/>
    </xf>
    <xf numFmtId="0" fontId="2" fillId="0" borderId="0" xfId="0" applyFont="1" applyBorder="1" applyAlignment="1">
      <alignment horizontal="centerContinuous"/>
    </xf>
    <xf numFmtId="169" fontId="6" fillId="0" borderId="0" xfId="0" applyNumberFormat="1" applyFont="1" applyBorder="1" applyAlignment="1">
      <alignment vertical="top" wrapText="1" shrinkToFit="1"/>
    </xf>
    <xf numFmtId="167" fontId="6" fillId="0" borderId="0" xfId="0" applyNumberFormat="1" applyFont="1" applyFill="1" applyBorder="1" applyAlignment="1">
      <alignment vertical="top"/>
    </xf>
    <xf numFmtId="164" fontId="6" fillId="0" borderId="0" xfId="0" applyNumberFormat="1" applyFont="1" applyBorder="1" applyAlignment="1">
      <alignment/>
    </xf>
    <xf numFmtId="0" fontId="6" fillId="0" borderId="0" xfId="0" applyFont="1" applyBorder="1" applyAlignment="1">
      <alignment horizontal="centerContinuous"/>
    </xf>
    <xf numFmtId="170" fontId="2" fillId="0" borderId="0" xfId="0" applyNumberFormat="1" applyFont="1" applyBorder="1" applyAlignment="1">
      <alignment/>
    </xf>
    <xf numFmtId="170" fontId="6" fillId="0" borderId="0" xfId="0" applyNumberFormat="1" applyFont="1" applyBorder="1" applyAlignment="1" quotePrefix="1">
      <alignment horizontal="right"/>
    </xf>
    <xf numFmtId="172" fontId="6" fillId="0" borderId="23" xfId="0" applyNumberFormat="1" applyFont="1" applyFill="1" applyBorder="1" applyAlignment="1">
      <alignment/>
    </xf>
    <xf numFmtId="0" fontId="6" fillId="0" borderId="18" xfId="0" applyFont="1" applyBorder="1" applyAlignment="1">
      <alignment/>
    </xf>
    <xf numFmtId="167" fontId="11" fillId="0" borderId="0" xfId="0" applyNumberFormat="1" applyFont="1" applyBorder="1" applyAlignment="1">
      <alignment horizontal="right"/>
    </xf>
    <xf numFmtId="0" fontId="12" fillId="0" borderId="0" xfId="0" applyFont="1" applyBorder="1" applyAlignment="1">
      <alignment/>
    </xf>
    <xf numFmtId="0" fontId="11" fillId="0" borderId="0" xfId="0" applyFont="1" applyBorder="1" applyAlignment="1">
      <alignment horizontal="right"/>
    </xf>
    <xf numFmtId="4" fontId="6" fillId="0" borderId="23" xfId="0" applyNumberFormat="1" applyFont="1" applyBorder="1" applyAlignment="1">
      <alignment/>
    </xf>
    <xf numFmtId="0" fontId="2" fillId="0" borderId="0" xfId="0" applyFont="1" applyBorder="1" applyAlignment="1">
      <alignment/>
    </xf>
    <xf numFmtId="4" fontId="6" fillId="0" borderId="23" xfId="0" applyNumberFormat="1" applyFont="1" applyBorder="1" applyAlignment="1">
      <alignment horizontal="right"/>
    </xf>
    <xf numFmtId="4" fontId="6" fillId="0" borderId="0" xfId="0" applyNumberFormat="1" applyFont="1" applyBorder="1" applyAlignment="1">
      <alignment horizontal="center"/>
    </xf>
    <xf numFmtId="0" fontId="2" fillId="0" borderId="0" xfId="0" applyFont="1" applyFill="1" applyBorder="1" applyAlignment="1">
      <alignment/>
    </xf>
    <xf numFmtId="0" fontId="6" fillId="0" borderId="29" xfId="0" applyFont="1" applyBorder="1" applyAlignment="1">
      <alignment/>
    </xf>
    <xf numFmtId="0" fontId="6" fillId="0" borderId="30" xfId="0" applyFont="1" applyBorder="1" applyAlignment="1">
      <alignment/>
    </xf>
    <xf numFmtId="167" fontId="6" fillId="0" borderId="31" xfId="0" applyNumberFormat="1" applyFont="1" applyBorder="1" applyAlignment="1">
      <alignment horizontal="right"/>
    </xf>
    <xf numFmtId="167" fontId="6" fillId="0" borderId="30" xfId="0" applyNumberFormat="1" applyFont="1" applyBorder="1" applyAlignment="1">
      <alignment horizontal="right"/>
    </xf>
    <xf numFmtId="0" fontId="6" fillId="0" borderId="32" xfId="0" applyFont="1" applyBorder="1" applyAlignment="1">
      <alignment/>
    </xf>
    <xf numFmtId="0" fontId="14" fillId="0" borderId="0" xfId="0" applyFont="1" applyBorder="1" applyAlignment="1">
      <alignment/>
    </xf>
    <xf numFmtId="0" fontId="15" fillId="0" borderId="0" xfId="0" applyFont="1" applyBorder="1" applyAlignment="1" quotePrefix="1">
      <alignment horizontal="center"/>
    </xf>
    <xf numFmtId="0" fontId="18" fillId="0" borderId="0" xfId="0" applyFont="1" applyBorder="1" applyAlignment="1">
      <alignment horizontal="center"/>
    </xf>
    <xf numFmtId="0" fontId="14" fillId="0" borderId="0" xfId="0" applyFont="1" applyBorder="1" applyAlignment="1">
      <alignment horizontal="center"/>
    </xf>
    <xf numFmtId="0" fontId="18" fillId="0" borderId="0" xfId="0" applyFont="1" applyBorder="1" applyAlignment="1">
      <alignment horizontal="centerContinuous"/>
    </xf>
    <xf numFmtId="172" fontId="2" fillId="0" borderId="21" xfId="0" applyNumberFormat="1" applyFont="1" applyBorder="1" applyAlignment="1">
      <alignment/>
    </xf>
    <xf numFmtId="171" fontId="12" fillId="0" borderId="0" xfId="0" applyNumberFormat="1" applyFont="1" applyBorder="1" applyAlignment="1">
      <alignment/>
    </xf>
    <xf numFmtId="0" fontId="2" fillId="0" borderId="19" xfId="0" applyFont="1" applyBorder="1" applyAlignment="1">
      <alignment horizontal="right"/>
    </xf>
    <xf numFmtId="171" fontId="6" fillId="0" borderId="20" xfId="0" applyNumberFormat="1" applyFont="1" applyBorder="1" applyAlignment="1">
      <alignment/>
    </xf>
    <xf numFmtId="173" fontId="6" fillId="0" borderId="20" xfId="0" applyNumberFormat="1"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0" xfId="0" applyFont="1" applyBorder="1" applyAlignment="1">
      <alignment/>
    </xf>
    <xf numFmtId="165" fontId="18" fillId="0" borderId="0" xfId="0" applyNumberFormat="1" applyFont="1" applyFill="1" applyBorder="1" applyAlignment="1">
      <alignment horizontal="center" vertical="center"/>
    </xf>
    <xf numFmtId="0" fontId="21" fillId="0" borderId="0" xfId="0" applyFont="1" applyBorder="1" applyAlignment="1">
      <alignment horizontal="left"/>
    </xf>
    <xf numFmtId="0" fontId="21" fillId="0" borderId="0" xfId="0" applyFont="1" applyBorder="1" applyAlignment="1">
      <alignment horizontal="centerContinuous"/>
    </xf>
    <xf numFmtId="0" fontId="21" fillId="0" borderId="0" xfId="0" applyFont="1" applyBorder="1" applyAlignment="1">
      <alignment horizontal="center"/>
    </xf>
    <xf numFmtId="0" fontId="22" fillId="0" borderId="0" xfId="0" applyFont="1" applyBorder="1" applyAlignment="1">
      <alignment/>
    </xf>
    <xf numFmtId="167" fontId="23" fillId="0" borderId="0" xfId="0" applyNumberFormat="1" applyFont="1" applyBorder="1" applyAlignment="1">
      <alignment horizontal="right"/>
    </xf>
    <xf numFmtId="0" fontId="21" fillId="0" borderId="0" xfId="0" applyFont="1" applyBorder="1" applyAlignment="1" quotePrefix="1">
      <alignment horizontal="left"/>
    </xf>
    <xf numFmtId="0" fontId="24" fillId="0" borderId="0" xfId="0" applyFont="1" applyBorder="1" applyAlignment="1">
      <alignment horizontal="center"/>
    </xf>
    <xf numFmtId="0" fontId="3" fillId="0" borderId="33" xfId="0" applyFont="1" applyBorder="1" applyAlignment="1">
      <alignment/>
    </xf>
    <xf numFmtId="0" fontId="26" fillId="0" borderId="34" xfId="0" applyFont="1" applyBorder="1" applyAlignment="1">
      <alignment horizontal="left"/>
    </xf>
    <xf numFmtId="0" fontId="26" fillId="0" borderId="0" xfId="0" applyFont="1" applyBorder="1" applyAlignment="1">
      <alignment horizontal="left"/>
    </xf>
    <xf numFmtId="0" fontId="26" fillId="0" borderId="33" xfId="0" applyFont="1" applyBorder="1" applyAlignment="1">
      <alignment horizontal="left"/>
    </xf>
    <xf numFmtId="0" fontId="3" fillId="0" borderId="34" xfId="0" applyFont="1" applyBorder="1" applyAlignment="1">
      <alignment/>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35" xfId="0" applyFont="1" applyBorder="1" applyAlignment="1">
      <alignment/>
    </xf>
    <xf numFmtId="0" fontId="0" fillId="0" borderId="36" xfId="0" applyFont="1" applyBorder="1" applyAlignment="1">
      <alignment/>
    </xf>
    <xf numFmtId="0" fontId="21" fillId="0" borderId="37" xfId="0" applyFont="1" applyBorder="1" applyAlignment="1">
      <alignment horizontal="center"/>
    </xf>
    <xf numFmtId="0" fontId="21" fillId="0" borderId="37" xfId="0" applyFont="1" applyBorder="1" applyAlignment="1" quotePrefix="1">
      <alignment horizontal="left"/>
    </xf>
    <xf numFmtId="0" fontId="0" fillId="0" borderId="37" xfId="0" applyFont="1" applyBorder="1" applyAlignment="1">
      <alignment/>
    </xf>
    <xf numFmtId="0" fontId="0" fillId="0" borderId="38" xfId="0" applyFont="1" applyBorder="1" applyAlignment="1">
      <alignment/>
    </xf>
    <xf numFmtId="173" fontId="6" fillId="0" borderId="0" xfId="0" applyNumberFormat="1" applyFont="1" applyFill="1" applyBorder="1" applyAlignment="1">
      <alignment/>
    </xf>
    <xf numFmtId="4" fontId="6" fillId="32" borderId="0" xfId="0" applyNumberFormat="1" applyFont="1" applyFill="1" applyBorder="1" applyAlignment="1">
      <alignment/>
    </xf>
    <xf numFmtId="167" fontId="6" fillId="0" borderId="0" xfId="0" applyNumberFormat="1" applyFont="1" applyFill="1" applyBorder="1" applyAlignment="1">
      <alignment horizontal="right"/>
    </xf>
    <xf numFmtId="167" fontId="6" fillId="0" borderId="0" xfId="0" applyNumberFormat="1" applyFont="1" applyFill="1" applyBorder="1" applyAlignment="1">
      <alignment/>
    </xf>
    <xf numFmtId="3" fontId="6" fillId="0" borderId="0" xfId="0" applyNumberFormat="1" applyFont="1" applyFill="1" applyBorder="1" applyAlignment="1">
      <alignment/>
    </xf>
    <xf numFmtId="0" fontId="6" fillId="0" borderId="0" xfId="0" applyFont="1" applyFill="1" applyAlignment="1">
      <alignment/>
    </xf>
    <xf numFmtId="2" fontId="6" fillId="0" borderId="0" xfId="0" applyNumberFormat="1" applyFont="1" applyFill="1" applyAlignment="1">
      <alignment/>
    </xf>
    <xf numFmtId="172" fontId="6" fillId="0" borderId="20" xfId="0" applyNumberFormat="1" applyFont="1" applyFill="1" applyBorder="1" applyAlignment="1">
      <alignment/>
    </xf>
    <xf numFmtId="173" fontId="6" fillId="0" borderId="21" xfId="0" applyNumberFormat="1" applyFont="1" applyFill="1" applyBorder="1" applyAlignment="1">
      <alignment/>
    </xf>
    <xf numFmtId="173" fontId="6" fillId="0" borderId="15" xfId="0" applyNumberFormat="1" applyFont="1" applyFill="1" applyBorder="1" applyAlignment="1">
      <alignment/>
    </xf>
    <xf numFmtId="2" fontId="6" fillId="0" borderId="20" xfId="0" applyNumberFormat="1" applyFont="1" applyBorder="1" applyAlignment="1">
      <alignment/>
    </xf>
    <xf numFmtId="4" fontId="6" fillId="0" borderId="39" xfId="0" applyNumberFormat="1" applyFont="1" applyFill="1" applyBorder="1" applyAlignment="1">
      <alignment horizontal="right"/>
    </xf>
    <xf numFmtId="4" fontId="6" fillId="0" borderId="39" xfId="0" applyNumberFormat="1" applyFont="1" applyFill="1" applyBorder="1" applyAlignment="1">
      <alignment/>
    </xf>
    <xf numFmtId="166" fontId="6" fillId="0" borderId="0" xfId="0" applyNumberFormat="1" applyFont="1" applyFill="1" applyBorder="1" applyAlignment="1">
      <alignment/>
    </xf>
    <xf numFmtId="166" fontId="6" fillId="0" borderId="23" xfId="0" applyNumberFormat="1" applyFont="1" applyBorder="1" applyAlignment="1">
      <alignment/>
    </xf>
    <xf numFmtId="0" fontId="0" fillId="0" borderId="0" xfId="0" applyBorder="1" applyAlignment="1">
      <alignment/>
    </xf>
    <xf numFmtId="0" fontId="0" fillId="0" borderId="40" xfId="0" applyBorder="1" applyAlignment="1">
      <alignment/>
    </xf>
    <xf numFmtId="0" fontId="0" fillId="0" borderId="33" xfId="0" applyBorder="1" applyAlignment="1">
      <alignment/>
    </xf>
    <xf numFmtId="0" fontId="28" fillId="0" borderId="34" xfId="0" applyFont="1" applyBorder="1" applyAlignment="1">
      <alignment/>
    </xf>
    <xf numFmtId="0" fontId="29" fillId="0" borderId="0" xfId="0" applyFont="1" applyBorder="1" applyAlignment="1">
      <alignment/>
    </xf>
    <xf numFmtId="0" fontId="29" fillId="0" borderId="0" xfId="0" applyFont="1" applyBorder="1" applyAlignment="1">
      <alignment horizontal="centerContinuous"/>
    </xf>
    <xf numFmtId="0" fontId="30" fillId="0" borderId="18" xfId="0" applyFont="1" applyBorder="1" applyAlignment="1">
      <alignment horizontal="centerContinuous"/>
    </xf>
    <xf numFmtId="0" fontId="31" fillId="0" borderId="34" xfId="0" applyFont="1" applyBorder="1" applyAlignment="1">
      <alignment/>
    </xf>
    <xf numFmtId="0" fontId="32" fillId="0" borderId="0" xfId="0" applyFont="1" applyBorder="1" applyAlignment="1">
      <alignment/>
    </xf>
    <xf numFmtId="0" fontId="32" fillId="0" borderId="0" xfId="0" applyFont="1" applyBorder="1" applyAlignment="1">
      <alignment horizontal="center"/>
    </xf>
    <xf numFmtId="0" fontId="33" fillId="0" borderId="18" xfId="0" applyFont="1" applyBorder="1" applyAlignment="1">
      <alignment horizontal="centerContinuous"/>
    </xf>
    <xf numFmtId="0" fontId="33" fillId="0" borderId="0" xfId="0" applyFont="1" applyBorder="1" applyAlignment="1">
      <alignment horizontal="right"/>
    </xf>
    <xf numFmtId="0" fontId="32" fillId="0" borderId="0" xfId="0" applyFont="1" applyBorder="1" applyAlignment="1">
      <alignment horizontal="left"/>
    </xf>
    <xf numFmtId="0" fontId="32" fillId="0" borderId="0" xfId="0" applyFont="1" applyBorder="1" applyAlignment="1" quotePrefix="1">
      <alignment horizontal="centerContinuous"/>
    </xf>
    <xf numFmtId="0" fontId="32" fillId="0" borderId="0" xfId="0" applyFont="1" applyBorder="1" applyAlignment="1">
      <alignment horizontal="centerContinuous" wrapText="1"/>
    </xf>
    <xf numFmtId="0" fontId="31" fillId="0" borderId="0" xfId="0" applyFont="1" applyBorder="1" applyAlignment="1">
      <alignment/>
    </xf>
    <xf numFmtId="0" fontId="31" fillId="0" borderId="33" xfId="0" applyFont="1" applyBorder="1" applyAlignment="1">
      <alignment/>
    </xf>
    <xf numFmtId="0" fontId="31" fillId="0" borderId="0" xfId="0" applyFont="1" applyAlignment="1">
      <alignment/>
    </xf>
    <xf numFmtId="0" fontId="34" fillId="0" borderId="34" xfId="0" applyFont="1" applyBorder="1" applyAlignment="1">
      <alignment horizontal="center"/>
    </xf>
    <xf numFmtId="0" fontId="33" fillId="0" borderId="0" xfId="0" applyFont="1" applyBorder="1" applyAlignment="1">
      <alignment horizontal="center"/>
    </xf>
    <xf numFmtId="0" fontId="32" fillId="0" borderId="18" xfId="0" applyFont="1" applyBorder="1" applyAlignment="1">
      <alignment/>
    </xf>
    <xf numFmtId="0" fontId="35" fillId="0" borderId="0" xfId="0" applyFont="1" applyBorder="1" applyAlignment="1">
      <alignment horizontal="center"/>
    </xf>
    <xf numFmtId="0" fontId="32" fillId="0" borderId="0" xfId="0" applyFont="1" applyBorder="1" applyAlignment="1">
      <alignment horizontal="centerContinuous"/>
    </xf>
    <xf numFmtId="0" fontId="33" fillId="0" borderId="0" xfId="0" applyFont="1" applyBorder="1" applyAlignment="1">
      <alignment/>
    </xf>
    <xf numFmtId="166" fontId="33" fillId="0" borderId="0" xfId="0" applyNumberFormat="1" applyFont="1" applyBorder="1" applyAlignment="1">
      <alignment/>
    </xf>
    <xf numFmtId="4" fontId="33" fillId="0" borderId="20" xfId="0" applyNumberFormat="1" applyFont="1" applyBorder="1" applyAlignment="1">
      <alignment horizontal="right"/>
    </xf>
    <xf numFmtId="4" fontId="33" fillId="0" borderId="0" xfId="0" applyNumberFormat="1" applyFont="1" applyBorder="1" applyAlignment="1">
      <alignment/>
    </xf>
    <xf numFmtId="4" fontId="33" fillId="0" borderId="0" xfId="0" applyNumberFormat="1" applyFont="1" applyBorder="1" applyAlignment="1">
      <alignment horizontal="right"/>
    </xf>
    <xf numFmtId="0" fontId="33" fillId="0" borderId="18" xfId="0" applyFont="1" applyBorder="1" applyAlignment="1">
      <alignment horizontal="right"/>
    </xf>
    <xf numFmtId="0" fontId="36" fillId="0" borderId="0" xfId="0" applyFont="1" applyBorder="1" applyAlignment="1">
      <alignment horizontal="right"/>
    </xf>
    <xf numFmtId="0" fontId="36" fillId="0" borderId="0" xfId="0" applyFont="1" applyBorder="1" applyAlignment="1">
      <alignment/>
    </xf>
    <xf numFmtId="4" fontId="33" fillId="0" borderId="20" xfId="0" applyNumberFormat="1" applyFont="1" applyBorder="1" applyAlignment="1">
      <alignment/>
    </xf>
    <xf numFmtId="166" fontId="35" fillId="0" borderId="0" xfId="0" applyNumberFormat="1" applyFont="1" applyBorder="1" applyAlignment="1">
      <alignment/>
    </xf>
    <xf numFmtId="167" fontId="33" fillId="0" borderId="18" xfId="0" applyNumberFormat="1" applyFont="1" applyBorder="1" applyAlignment="1">
      <alignment horizontal="right"/>
    </xf>
    <xf numFmtId="4" fontId="33" fillId="0" borderId="0" xfId="0" applyNumberFormat="1" applyFont="1" applyFill="1" applyBorder="1" applyAlignment="1">
      <alignment horizontal="right"/>
    </xf>
    <xf numFmtId="166" fontId="33" fillId="0" borderId="0" xfId="0" applyNumberFormat="1" applyFont="1" applyFill="1" applyBorder="1" applyAlignment="1">
      <alignment/>
    </xf>
    <xf numFmtId="167" fontId="36" fillId="0" borderId="0" xfId="0" applyNumberFormat="1" applyFont="1" applyBorder="1" applyAlignment="1">
      <alignment horizontal="right"/>
    </xf>
    <xf numFmtId="0" fontId="36" fillId="0" borderId="0" xfId="0" applyFont="1" applyBorder="1" applyAlignment="1">
      <alignment horizontal="left"/>
    </xf>
    <xf numFmtId="0" fontId="34" fillId="0" borderId="34" xfId="0" applyFont="1" applyBorder="1" applyAlignment="1">
      <alignment horizontal="right"/>
    </xf>
    <xf numFmtId="0" fontId="35" fillId="0" borderId="0" xfId="0" applyFont="1" applyBorder="1" applyAlignment="1">
      <alignment/>
    </xf>
    <xf numFmtId="4" fontId="35" fillId="0" borderId="0" xfId="0" applyNumberFormat="1" applyFont="1" applyBorder="1" applyAlignment="1">
      <alignment horizontal="right"/>
    </xf>
    <xf numFmtId="4" fontId="35" fillId="0" borderId="0" xfId="0" applyNumberFormat="1" applyFont="1" applyBorder="1" applyAlignment="1">
      <alignment/>
    </xf>
    <xf numFmtId="4" fontId="35" fillId="0" borderId="0" xfId="0" applyNumberFormat="1" applyFont="1" applyFill="1" applyBorder="1" applyAlignment="1">
      <alignment horizontal="right"/>
    </xf>
    <xf numFmtId="4" fontId="31" fillId="0" borderId="0" xfId="0" applyNumberFormat="1" applyFont="1" applyAlignment="1">
      <alignment/>
    </xf>
    <xf numFmtId="4" fontId="33" fillId="0" borderId="20" xfId="0" applyNumberFormat="1" applyFont="1" applyBorder="1" applyAlignment="1">
      <alignment horizontal="right"/>
    </xf>
    <xf numFmtId="4" fontId="33" fillId="0" borderId="0" xfId="0" applyNumberFormat="1" applyFont="1" applyBorder="1" applyAlignment="1">
      <alignment/>
    </xf>
    <xf numFmtId="4" fontId="33" fillId="0" borderId="20" xfId="0" applyNumberFormat="1" applyFont="1" applyFill="1" applyBorder="1" applyAlignment="1">
      <alignment horizontal="right"/>
    </xf>
    <xf numFmtId="167" fontId="33" fillId="0" borderId="0" xfId="0" applyNumberFormat="1" applyFont="1" applyBorder="1" applyAlignment="1">
      <alignment horizontal="right"/>
    </xf>
    <xf numFmtId="165" fontId="33" fillId="0" borderId="0" xfId="0" applyNumberFormat="1" applyFont="1" applyFill="1" applyBorder="1" applyAlignment="1">
      <alignment/>
    </xf>
    <xf numFmtId="165" fontId="33" fillId="0" borderId="0" xfId="0" applyNumberFormat="1" applyFont="1" applyFill="1" applyBorder="1" applyAlignment="1">
      <alignment vertical="center"/>
    </xf>
    <xf numFmtId="4" fontId="37" fillId="0" borderId="0" xfId="0" applyNumberFormat="1" applyFont="1" applyFill="1" applyBorder="1" applyAlignment="1">
      <alignment/>
    </xf>
    <xf numFmtId="4" fontId="33" fillId="0" borderId="21" xfId="0" applyNumberFormat="1" applyFont="1" applyBorder="1" applyAlignment="1">
      <alignment/>
    </xf>
    <xf numFmtId="0" fontId="33" fillId="0" borderId="0" xfId="0" applyFont="1" applyBorder="1" applyAlignment="1">
      <alignment horizontal="left"/>
    </xf>
    <xf numFmtId="165" fontId="38" fillId="0" borderId="0" xfId="0" applyNumberFormat="1" applyFont="1" applyFill="1" applyBorder="1" applyAlignment="1">
      <alignment vertical="center"/>
    </xf>
    <xf numFmtId="174" fontId="33" fillId="0" borderId="20" xfId="0" applyNumberFormat="1" applyFont="1" applyBorder="1" applyAlignment="1">
      <alignment/>
    </xf>
    <xf numFmtId="0" fontId="35" fillId="0" borderId="0" xfId="0" applyFont="1" applyBorder="1" applyAlignment="1" quotePrefix="1">
      <alignment horizontal="left"/>
    </xf>
    <xf numFmtId="4" fontId="33" fillId="0" borderId="20" xfId="0" applyNumberFormat="1" applyFont="1" applyBorder="1" applyAlignment="1">
      <alignment/>
    </xf>
    <xf numFmtId="0" fontId="34" fillId="0" borderId="19" xfId="0" applyFont="1" applyBorder="1" applyAlignment="1">
      <alignment horizontal="center"/>
    </xf>
    <xf numFmtId="0" fontId="34" fillId="0" borderId="0" xfId="0" applyFont="1" applyAlignment="1">
      <alignment/>
    </xf>
    <xf numFmtId="0" fontId="31" fillId="0" borderId="19" xfId="0" applyFont="1" applyBorder="1" applyAlignment="1">
      <alignment/>
    </xf>
    <xf numFmtId="4" fontId="31" fillId="0" borderId="0" xfId="0" applyNumberFormat="1" applyFont="1" applyBorder="1" applyAlignment="1">
      <alignment/>
    </xf>
    <xf numFmtId="4" fontId="31" fillId="0" borderId="21" xfId="0" applyNumberFormat="1" applyFont="1" applyBorder="1" applyAlignment="1">
      <alignment/>
    </xf>
    <xf numFmtId="167" fontId="35" fillId="0" borderId="19" xfId="0" applyNumberFormat="1" applyFont="1" applyBorder="1" applyAlignment="1">
      <alignment horizontal="center"/>
    </xf>
    <xf numFmtId="0" fontId="39" fillId="0" borderId="0" xfId="0" applyFont="1" applyBorder="1" applyAlignment="1">
      <alignment/>
    </xf>
    <xf numFmtId="0" fontId="40" fillId="0" borderId="19" xfId="0" applyFont="1" applyBorder="1" applyAlignment="1">
      <alignment horizontal="right"/>
    </xf>
    <xf numFmtId="0" fontId="40" fillId="0" borderId="0" xfId="0" applyFont="1" applyAlignment="1">
      <alignment/>
    </xf>
    <xf numFmtId="4" fontId="33" fillId="0" borderId="21" xfId="0" applyNumberFormat="1" applyFont="1" applyBorder="1" applyAlignment="1">
      <alignment horizontal="right"/>
    </xf>
    <xf numFmtId="4" fontId="31" fillId="0" borderId="20" xfId="0" applyNumberFormat="1" applyFont="1" applyBorder="1" applyAlignment="1">
      <alignment/>
    </xf>
    <xf numFmtId="0" fontId="35" fillId="0" borderId="0" xfId="0" applyFont="1" applyBorder="1" applyAlignment="1">
      <alignment horizontal="left"/>
    </xf>
    <xf numFmtId="4" fontId="33" fillId="0" borderId="22" xfId="0" applyNumberFormat="1" applyFont="1" applyBorder="1" applyAlignment="1">
      <alignment/>
    </xf>
    <xf numFmtId="4" fontId="35" fillId="0" borderId="0" xfId="0" applyNumberFormat="1" applyFont="1" applyBorder="1" applyAlignment="1">
      <alignment/>
    </xf>
    <xf numFmtId="0" fontId="36" fillId="0" borderId="19" xfId="0" applyFont="1" applyBorder="1" applyAlignment="1">
      <alignment horizontal="right"/>
    </xf>
    <xf numFmtId="4" fontId="41" fillId="0" borderId="0" xfId="0" applyNumberFormat="1" applyFont="1" applyBorder="1" applyAlignment="1">
      <alignment/>
    </xf>
    <xf numFmtId="166" fontId="41" fillId="0" borderId="0" xfId="0" applyNumberFormat="1" applyFont="1" applyBorder="1" applyAlignment="1">
      <alignment/>
    </xf>
    <xf numFmtId="171" fontId="41" fillId="0" borderId="0" xfId="0" applyNumberFormat="1" applyFont="1" applyBorder="1" applyAlignment="1">
      <alignment/>
    </xf>
    <xf numFmtId="4" fontId="41" fillId="0" borderId="0" xfId="0" applyNumberFormat="1" applyFont="1" applyFill="1" applyBorder="1" applyAlignment="1">
      <alignment horizontal="right"/>
    </xf>
    <xf numFmtId="167" fontId="33" fillId="0" borderId="19" xfId="0" applyNumberFormat="1" applyFont="1" applyBorder="1" applyAlignment="1">
      <alignment horizontal="right"/>
    </xf>
    <xf numFmtId="165" fontId="33" fillId="0" borderId="0" xfId="0" applyNumberFormat="1" applyFont="1" applyFill="1" applyBorder="1" applyAlignment="1">
      <alignment/>
    </xf>
    <xf numFmtId="4" fontId="41" fillId="0" borderId="0" xfId="0" applyNumberFormat="1" applyFont="1" applyFill="1" applyBorder="1" applyAlignment="1">
      <alignment/>
    </xf>
    <xf numFmtId="171" fontId="33" fillId="0" borderId="0" xfId="0" applyNumberFormat="1" applyFont="1" applyBorder="1" applyAlignment="1">
      <alignment/>
    </xf>
    <xf numFmtId="4" fontId="33" fillId="0" borderId="0" xfId="0" applyNumberFormat="1" applyFont="1" applyFill="1" applyBorder="1" applyAlignment="1">
      <alignment/>
    </xf>
    <xf numFmtId="0" fontId="34" fillId="0" borderId="0" xfId="0" applyFont="1" applyBorder="1" applyAlignment="1">
      <alignment/>
    </xf>
    <xf numFmtId="171" fontId="33" fillId="0" borderId="0" xfId="0" applyNumberFormat="1" applyFont="1" applyFill="1" applyBorder="1" applyAlignment="1">
      <alignment/>
    </xf>
    <xf numFmtId="4" fontId="33" fillId="0" borderId="23" xfId="0" applyNumberFormat="1" applyFont="1" applyBorder="1" applyAlignment="1">
      <alignment/>
    </xf>
    <xf numFmtId="4" fontId="33" fillId="0" borderId="23" xfId="0" applyNumberFormat="1" applyFont="1" applyFill="1" applyBorder="1" applyAlignment="1">
      <alignment/>
    </xf>
    <xf numFmtId="165" fontId="35" fillId="0" borderId="0" xfId="0" applyNumberFormat="1" applyFont="1" applyFill="1" applyBorder="1" applyAlignment="1">
      <alignment horizontal="left"/>
    </xf>
    <xf numFmtId="4" fontId="31" fillId="0" borderId="22" xfId="0" applyNumberFormat="1" applyFont="1" applyBorder="1" applyAlignment="1">
      <alignment/>
    </xf>
    <xf numFmtId="0" fontId="35" fillId="0" borderId="0" xfId="0" applyFont="1" applyBorder="1" applyAlignment="1">
      <alignment/>
    </xf>
    <xf numFmtId="166" fontId="31" fillId="0" borderId="0" xfId="0" applyNumberFormat="1" applyFont="1" applyBorder="1" applyAlignment="1">
      <alignment/>
    </xf>
    <xf numFmtId="0" fontId="42" fillId="0" borderId="0" xfId="0" applyFont="1" applyBorder="1" applyAlignment="1">
      <alignment/>
    </xf>
    <xf numFmtId="168" fontId="33" fillId="0" borderId="18" xfId="0" applyNumberFormat="1" applyFont="1" applyBorder="1" applyAlignment="1">
      <alignment horizontal="right"/>
    </xf>
    <xf numFmtId="0" fontId="33" fillId="0" borderId="0" xfId="0" applyFont="1" applyBorder="1" applyAlignment="1">
      <alignment/>
    </xf>
    <xf numFmtId="165" fontId="38" fillId="0" borderId="0" xfId="0" applyNumberFormat="1" applyFont="1" applyFill="1" applyBorder="1" applyAlignment="1">
      <alignment vertical="center"/>
    </xf>
    <xf numFmtId="4" fontId="31" fillId="0" borderId="23" xfId="0" applyNumberFormat="1" applyFont="1" applyBorder="1" applyAlignment="1">
      <alignment/>
    </xf>
    <xf numFmtId="168" fontId="33" fillId="0" borderId="18" xfId="0" applyNumberFormat="1" applyFont="1" applyBorder="1" applyAlignment="1" quotePrefix="1">
      <alignment horizontal="right"/>
    </xf>
    <xf numFmtId="166" fontId="33" fillId="0" borderId="0" xfId="0" applyNumberFormat="1" applyFont="1" applyBorder="1" applyAlignment="1">
      <alignment horizontal="right"/>
    </xf>
    <xf numFmtId="3" fontId="33" fillId="0" borderId="0" xfId="0" applyNumberFormat="1" applyFont="1" applyBorder="1" applyAlignment="1">
      <alignment horizontal="right"/>
    </xf>
    <xf numFmtId="4" fontId="43" fillId="0" borderId="0" xfId="0" applyNumberFormat="1" applyFont="1" applyFill="1" applyBorder="1" applyAlignment="1">
      <alignment/>
    </xf>
    <xf numFmtId="0" fontId="43" fillId="0" borderId="0" xfId="0" applyFont="1" applyFill="1" applyBorder="1" applyAlignment="1">
      <alignment/>
    </xf>
    <xf numFmtId="0" fontId="6" fillId="0" borderId="33" xfId="0" applyFont="1" applyBorder="1" applyAlignment="1">
      <alignment/>
    </xf>
    <xf numFmtId="4" fontId="33" fillId="0" borderId="21" xfId="0" applyNumberFormat="1" applyFont="1" applyBorder="1" applyAlignment="1">
      <alignment/>
    </xf>
    <xf numFmtId="167" fontId="38" fillId="0" borderId="18" xfId="0" applyNumberFormat="1" applyFont="1" applyBorder="1" applyAlignment="1">
      <alignment horizontal="right"/>
    </xf>
    <xf numFmtId="167" fontId="30" fillId="0" borderId="18" xfId="0" applyNumberFormat="1" applyFont="1" applyBorder="1" applyAlignment="1">
      <alignment horizontal="right"/>
    </xf>
    <xf numFmtId="4" fontId="33" fillId="0" borderId="0" xfId="0" applyNumberFormat="1" applyFont="1" applyFill="1" applyBorder="1" applyAlignment="1">
      <alignment horizontal="right"/>
    </xf>
    <xf numFmtId="4" fontId="35" fillId="0" borderId="0" xfId="0" applyNumberFormat="1" applyFont="1" applyBorder="1" applyAlignment="1">
      <alignment horizontal="right"/>
    </xf>
    <xf numFmtId="0" fontId="38" fillId="0" borderId="0" xfId="0" applyFont="1" applyBorder="1" applyAlignment="1">
      <alignment horizontal="right"/>
    </xf>
    <xf numFmtId="0" fontId="6" fillId="0" borderId="34" xfId="0" applyFont="1" applyBorder="1" applyAlignment="1">
      <alignment/>
    </xf>
    <xf numFmtId="0" fontId="44" fillId="0" borderId="0" xfId="0" applyFont="1" applyBorder="1" applyAlignment="1">
      <alignment/>
    </xf>
    <xf numFmtId="166" fontId="38" fillId="0" borderId="0" xfId="0" applyNumberFormat="1" applyFont="1" applyBorder="1" applyAlignment="1">
      <alignment/>
    </xf>
    <xf numFmtId="4" fontId="38" fillId="0" borderId="21" xfId="0" applyNumberFormat="1" applyFont="1" applyFill="1" applyBorder="1" applyAlignment="1">
      <alignment horizontal="right"/>
    </xf>
    <xf numFmtId="4" fontId="38" fillId="0" borderId="0" xfId="0" applyNumberFormat="1" applyFont="1" applyBorder="1" applyAlignment="1">
      <alignment horizontal="right"/>
    </xf>
    <xf numFmtId="0" fontId="0" fillId="0" borderId="41" xfId="0" applyBorder="1" applyAlignment="1">
      <alignment/>
    </xf>
    <xf numFmtId="0" fontId="0" fillId="0" borderId="34" xfId="0" applyBorder="1" applyAlignment="1">
      <alignment/>
    </xf>
    <xf numFmtId="166" fontId="45" fillId="0" borderId="0" xfId="0" applyNumberFormat="1" applyFont="1" applyBorder="1" applyAlignment="1">
      <alignment/>
    </xf>
    <xf numFmtId="166" fontId="46" fillId="0" borderId="0" xfId="0" applyNumberFormat="1" applyFont="1" applyBorder="1" applyAlignment="1">
      <alignment/>
    </xf>
    <xf numFmtId="4" fontId="47" fillId="0" borderId="0" xfId="0" applyNumberFormat="1" applyFont="1" applyBorder="1" applyAlignment="1">
      <alignment horizontal="right"/>
    </xf>
    <xf numFmtId="4" fontId="33" fillId="0" borderId="20" xfId="0" applyNumberFormat="1" applyFont="1" applyFill="1" applyBorder="1" applyAlignment="1">
      <alignment horizontal="right"/>
    </xf>
    <xf numFmtId="0" fontId="0" fillId="0" borderId="23" xfId="0" applyBorder="1" applyAlignment="1">
      <alignment/>
    </xf>
    <xf numFmtId="0" fontId="31" fillId="0" borderId="42" xfId="0" applyFont="1" applyBorder="1" applyAlignment="1">
      <alignment/>
    </xf>
    <xf numFmtId="0" fontId="33" fillId="0" borderId="23" xfId="0" applyFont="1" applyBorder="1" applyAlignment="1">
      <alignment/>
    </xf>
    <xf numFmtId="0" fontId="31" fillId="0" borderId="23" xfId="0" applyFont="1" applyBorder="1" applyAlignment="1">
      <alignment/>
    </xf>
    <xf numFmtId="4" fontId="33" fillId="0" borderId="23" xfId="0" applyNumberFormat="1" applyFont="1" applyFill="1" applyBorder="1" applyAlignment="1">
      <alignment horizontal="right"/>
    </xf>
    <xf numFmtId="4" fontId="35" fillId="0" borderId="23" xfId="0" applyNumberFormat="1" applyFont="1" applyBorder="1" applyAlignment="1">
      <alignment horizontal="right"/>
    </xf>
    <xf numFmtId="167" fontId="30" fillId="0" borderId="25" xfId="0" applyNumberFormat="1" applyFont="1" applyBorder="1" applyAlignment="1">
      <alignment horizontal="right"/>
    </xf>
    <xf numFmtId="0" fontId="33" fillId="0" borderId="23" xfId="0" applyFont="1" applyBorder="1" applyAlignment="1">
      <alignment horizontal="right"/>
    </xf>
    <xf numFmtId="166" fontId="33" fillId="0" borderId="23" xfId="0" applyNumberFormat="1" applyFont="1" applyBorder="1" applyAlignment="1">
      <alignment/>
    </xf>
    <xf numFmtId="0" fontId="0" fillId="0" borderId="30" xfId="0" applyBorder="1" applyAlignment="1">
      <alignment/>
    </xf>
    <xf numFmtId="165" fontId="28" fillId="0" borderId="30" xfId="0" applyNumberFormat="1" applyFont="1" applyFill="1" applyBorder="1" applyAlignment="1">
      <alignment horizontal="center" vertical="center"/>
    </xf>
    <xf numFmtId="0" fontId="0" fillId="0" borderId="43" xfId="0" applyBorder="1" applyAlignment="1">
      <alignment/>
    </xf>
    <xf numFmtId="165" fontId="49" fillId="0" borderId="34" xfId="0" applyNumberFormat="1" applyFont="1" applyFill="1" applyBorder="1" applyAlignment="1">
      <alignment horizontal="center" vertical="center"/>
    </xf>
    <xf numFmtId="165" fontId="49" fillId="0" borderId="0" xfId="0" applyNumberFormat="1" applyFont="1" applyFill="1" applyBorder="1" applyAlignment="1">
      <alignment horizontal="center" vertical="center"/>
    </xf>
    <xf numFmtId="0" fontId="50" fillId="0" borderId="34" xfId="0" applyFont="1" applyBorder="1" applyAlignment="1">
      <alignment horizontal="center"/>
    </xf>
    <xf numFmtId="0" fontId="50" fillId="0" borderId="0" xfId="0" applyFont="1" applyBorder="1" applyAlignment="1">
      <alignment horizontal="center"/>
    </xf>
    <xf numFmtId="0" fontId="34" fillId="0" borderId="0" xfId="0" applyFont="1" applyBorder="1" applyAlignment="1">
      <alignment horizontal="center"/>
    </xf>
    <xf numFmtId="0" fontId="0" fillId="0" borderId="44" xfId="0" applyBorder="1" applyAlignment="1">
      <alignment/>
    </xf>
    <xf numFmtId="0" fontId="0" fillId="0" borderId="45" xfId="0" applyBorder="1" applyAlignment="1">
      <alignment/>
    </xf>
    <xf numFmtId="4" fontId="0" fillId="0" borderId="45" xfId="0" applyNumberFormat="1" applyBorder="1" applyAlignment="1">
      <alignment/>
    </xf>
    <xf numFmtId="0" fontId="0" fillId="0" borderId="11" xfId="0" applyBorder="1" applyAlignment="1">
      <alignment/>
    </xf>
    <xf numFmtId="0" fontId="52" fillId="0" borderId="46"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54" fillId="0" borderId="10" xfId="0" applyFont="1" applyBorder="1" applyAlignment="1">
      <alignment/>
    </xf>
    <xf numFmtId="4" fontId="29" fillId="0" borderId="0" xfId="0" applyNumberFormat="1" applyFont="1" applyBorder="1" applyAlignment="1">
      <alignment horizontal="centerContinuous"/>
    </xf>
    <xf numFmtId="0" fontId="54" fillId="0" borderId="14" xfId="0" applyFont="1" applyBorder="1" applyAlignment="1">
      <alignment horizontal="left"/>
    </xf>
    <xf numFmtId="0" fontId="29" fillId="0" borderId="0" xfId="0" applyFont="1" applyBorder="1" applyAlignment="1" quotePrefix="1">
      <alignment horizontal="centerContinuous"/>
    </xf>
    <xf numFmtId="0" fontId="31" fillId="0" borderId="10" xfId="0" applyFont="1" applyBorder="1" applyAlignment="1">
      <alignment/>
    </xf>
    <xf numFmtId="0" fontId="55" fillId="0" borderId="0" xfId="0" applyFont="1" applyBorder="1" applyAlignment="1">
      <alignment horizontal="center"/>
    </xf>
    <xf numFmtId="0" fontId="33" fillId="0" borderId="10" xfId="0" applyFont="1" applyBorder="1" applyAlignment="1">
      <alignment horizontal="right"/>
    </xf>
    <xf numFmtId="0" fontId="55" fillId="0" borderId="0" xfId="0" applyFont="1" applyBorder="1" applyAlignment="1">
      <alignment horizontal="centerContinuous"/>
    </xf>
    <xf numFmtId="0" fontId="6" fillId="0" borderId="0" xfId="0" applyFont="1" applyBorder="1" applyAlignment="1">
      <alignment/>
    </xf>
    <xf numFmtId="0" fontId="31" fillId="0" borderId="12" xfId="0" applyFont="1" applyBorder="1" applyAlignment="1">
      <alignment/>
    </xf>
    <xf numFmtId="0" fontId="31" fillId="0" borderId="0" xfId="0" applyFont="1" applyAlignment="1">
      <alignment/>
    </xf>
    <xf numFmtId="0" fontId="34" fillId="0" borderId="10" xfId="0" applyFont="1" applyBorder="1" applyAlignment="1">
      <alignment horizontal="center"/>
    </xf>
    <xf numFmtId="0" fontId="38" fillId="0" borderId="0" xfId="0" applyFont="1" applyBorder="1" applyAlignment="1">
      <alignment horizontal="center"/>
    </xf>
    <xf numFmtId="4" fontId="55" fillId="0" borderId="0" xfId="0" applyNumberFormat="1" applyFont="1" applyBorder="1" applyAlignment="1">
      <alignment horizontal="center"/>
    </xf>
    <xf numFmtId="0" fontId="35" fillId="0" borderId="10" xfId="0" applyFont="1" applyBorder="1" applyAlignment="1">
      <alignment horizontal="center"/>
    </xf>
    <xf numFmtId="0" fontId="36" fillId="0" borderId="10" xfId="0" applyFont="1" applyBorder="1" applyAlignment="1">
      <alignment horizontal="right"/>
    </xf>
    <xf numFmtId="0" fontId="31" fillId="0" borderId="0" xfId="0" applyFont="1" applyBorder="1" applyAlignment="1">
      <alignment/>
    </xf>
    <xf numFmtId="4" fontId="37" fillId="0" borderId="0" xfId="0" applyNumberFormat="1" applyFont="1" applyBorder="1" applyAlignment="1">
      <alignment/>
    </xf>
    <xf numFmtId="167" fontId="36" fillId="0" borderId="10" xfId="0" applyNumberFormat="1" applyFont="1" applyBorder="1" applyAlignment="1">
      <alignment horizontal="right"/>
    </xf>
    <xf numFmtId="0" fontId="34" fillId="0" borderId="10" xfId="0" applyFont="1" applyBorder="1" applyAlignment="1">
      <alignment horizontal="right"/>
    </xf>
    <xf numFmtId="171" fontId="37" fillId="0" borderId="0" xfId="0" applyNumberFormat="1" applyFont="1" applyBorder="1" applyAlignment="1">
      <alignment/>
    </xf>
    <xf numFmtId="167" fontId="33" fillId="0" borderId="10" xfId="0" applyNumberFormat="1" applyFont="1" applyBorder="1" applyAlignment="1">
      <alignment horizontal="right"/>
    </xf>
    <xf numFmtId="4" fontId="31" fillId="0" borderId="21" xfId="0" applyNumberFormat="1" applyFont="1" applyBorder="1" applyAlignment="1">
      <alignment/>
    </xf>
    <xf numFmtId="0" fontId="36" fillId="0" borderId="10" xfId="0" applyFont="1" applyBorder="1" applyAlignment="1">
      <alignment horizontal="center"/>
    </xf>
    <xf numFmtId="172" fontId="31" fillId="0" borderId="0" xfId="0" applyNumberFormat="1" applyFont="1" applyBorder="1" applyAlignment="1">
      <alignment/>
    </xf>
    <xf numFmtId="0" fontId="33" fillId="0" borderId="0" xfId="0" applyFont="1" applyFill="1" applyBorder="1" applyAlignment="1">
      <alignment/>
    </xf>
    <xf numFmtId="170" fontId="33" fillId="0" borderId="20" xfId="0" applyNumberFormat="1" applyFont="1" applyBorder="1" applyAlignment="1" quotePrefix="1">
      <alignment horizontal="right"/>
    </xf>
    <xf numFmtId="167" fontId="35" fillId="0" borderId="10" xfId="0" applyNumberFormat="1" applyFont="1" applyBorder="1" applyAlignment="1">
      <alignment horizontal="center"/>
    </xf>
    <xf numFmtId="4" fontId="31" fillId="0" borderId="0" xfId="0" applyNumberFormat="1" applyFont="1" applyBorder="1" applyAlignment="1">
      <alignment/>
    </xf>
    <xf numFmtId="175" fontId="31" fillId="0" borderId="0" xfId="0" applyNumberFormat="1" applyFont="1" applyBorder="1" applyAlignment="1">
      <alignment/>
    </xf>
    <xf numFmtId="168" fontId="33" fillId="0" borderId="10" xfId="0" applyNumberFormat="1" applyFont="1" applyBorder="1" applyAlignment="1">
      <alignment horizontal="right"/>
    </xf>
    <xf numFmtId="166" fontId="31" fillId="0" borderId="0" xfId="0" applyNumberFormat="1" applyFont="1" applyBorder="1" applyAlignment="1">
      <alignment/>
    </xf>
    <xf numFmtId="4" fontId="56" fillId="0" borderId="0" xfId="0" applyNumberFormat="1" applyFont="1" applyBorder="1" applyAlignment="1">
      <alignment/>
    </xf>
    <xf numFmtId="0" fontId="6" fillId="0" borderId="10" xfId="0" applyFont="1" applyBorder="1" applyAlignment="1">
      <alignment/>
    </xf>
    <xf numFmtId="4" fontId="38" fillId="0" borderId="0" xfId="0" applyNumberFormat="1" applyFont="1" applyBorder="1" applyAlignment="1">
      <alignment/>
    </xf>
    <xf numFmtId="4" fontId="44" fillId="0" borderId="21" xfId="0" applyNumberFormat="1" applyFont="1" applyFill="1" applyBorder="1" applyAlignment="1">
      <alignment horizontal="right"/>
    </xf>
    <xf numFmtId="4" fontId="44" fillId="0" borderId="0" xfId="0" applyNumberFormat="1" applyFont="1" applyBorder="1" applyAlignment="1">
      <alignment horizontal="right"/>
    </xf>
    <xf numFmtId="0" fontId="38" fillId="0" borderId="10" xfId="0" applyFont="1" applyBorder="1" applyAlignment="1">
      <alignment horizontal="right"/>
    </xf>
    <xf numFmtId="4" fontId="2" fillId="0" borderId="21" xfId="0" applyNumberFormat="1" applyFont="1" applyFill="1" applyBorder="1" applyAlignment="1">
      <alignment/>
    </xf>
    <xf numFmtId="0" fontId="6" fillId="0" borderId="12" xfId="0" applyFont="1" applyBorder="1" applyAlignment="1">
      <alignment/>
    </xf>
    <xf numFmtId="0" fontId="6" fillId="0" borderId="0" xfId="0" applyFont="1" applyAlignment="1">
      <alignment/>
    </xf>
    <xf numFmtId="0" fontId="0" fillId="0" borderId="10" xfId="0" applyBorder="1" applyAlignment="1">
      <alignment/>
    </xf>
    <xf numFmtId="0" fontId="45" fillId="0" borderId="0" xfId="0" applyFont="1" applyBorder="1" applyAlignment="1">
      <alignment/>
    </xf>
    <xf numFmtId="4" fontId="0" fillId="0" borderId="0" xfId="0" applyNumberFormat="1" applyBorder="1" applyAlignment="1">
      <alignment/>
    </xf>
    <xf numFmtId="4" fontId="46" fillId="0" borderId="0" xfId="0" applyNumberFormat="1" applyFont="1" applyFill="1" applyBorder="1" applyAlignment="1">
      <alignment horizontal="right"/>
    </xf>
    <xf numFmtId="0" fontId="30" fillId="0" borderId="0" xfId="0" applyFont="1" applyBorder="1" applyAlignment="1">
      <alignment horizontal="right"/>
    </xf>
    <xf numFmtId="0" fontId="0" fillId="0" borderId="0" xfId="0" applyFont="1" applyBorder="1" applyAlignment="1">
      <alignment/>
    </xf>
    <xf numFmtId="0" fontId="0" fillId="0" borderId="29" xfId="0" applyBorder="1" applyAlignment="1">
      <alignment/>
    </xf>
    <xf numFmtId="4" fontId="0" fillId="0" borderId="30" xfId="0" applyNumberFormat="1" applyBorder="1" applyAlignment="1">
      <alignment/>
    </xf>
    <xf numFmtId="0" fontId="0" fillId="0" borderId="32" xfId="0" applyBorder="1" applyAlignment="1">
      <alignment/>
    </xf>
    <xf numFmtId="4" fontId="0" fillId="0" borderId="0" xfId="0" applyNumberFormat="1" applyAlignment="1">
      <alignment/>
    </xf>
    <xf numFmtId="4" fontId="33" fillId="0" borderId="0" xfId="0" applyNumberFormat="1" applyFont="1" applyFill="1" applyBorder="1" applyAlignment="1">
      <alignment/>
    </xf>
    <xf numFmtId="4" fontId="33" fillId="0" borderId="20" xfId="0" applyNumberFormat="1" applyFont="1" applyFill="1" applyBorder="1" applyAlignment="1">
      <alignment/>
    </xf>
    <xf numFmtId="4" fontId="31" fillId="0" borderId="0" xfId="0" applyNumberFormat="1" applyFont="1" applyFill="1" applyBorder="1" applyAlignment="1">
      <alignment/>
    </xf>
    <xf numFmtId="165" fontId="14" fillId="0" borderId="0" xfId="0" applyNumberFormat="1" applyFont="1" applyFill="1" applyAlignment="1">
      <alignment/>
    </xf>
    <xf numFmtId="4" fontId="14" fillId="0" borderId="0" xfId="0" applyNumberFormat="1" applyFont="1" applyFill="1" applyAlignment="1">
      <alignment/>
    </xf>
    <xf numFmtId="165" fontId="4" fillId="0" borderId="1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5" fontId="54" fillId="0" borderId="0" xfId="0" applyNumberFormat="1" applyFont="1" applyFill="1" applyBorder="1" applyAlignment="1">
      <alignment horizontal="left" vertical="center"/>
    </xf>
    <xf numFmtId="165" fontId="4" fillId="0" borderId="47" xfId="0" applyNumberFormat="1" applyFont="1" applyFill="1" applyBorder="1" applyAlignment="1">
      <alignment horizontal="center" vertical="center"/>
    </xf>
    <xf numFmtId="165" fontId="54" fillId="0" borderId="0" xfId="0" applyNumberFormat="1" applyFont="1" applyFill="1" applyBorder="1" applyAlignment="1">
      <alignment horizontal="right" vertical="center"/>
    </xf>
    <xf numFmtId="165" fontId="32" fillId="0" borderId="12" xfId="0" applyNumberFormat="1" applyFont="1" applyFill="1" applyBorder="1" applyAlignment="1">
      <alignment horizontal="center" vertical="center"/>
    </xf>
    <xf numFmtId="165" fontId="14" fillId="0" borderId="0" xfId="0" applyNumberFormat="1" applyFont="1" applyFill="1" applyAlignment="1">
      <alignment horizontal="center" vertical="center"/>
    </xf>
    <xf numFmtId="4" fontId="14" fillId="0" borderId="0" xfId="0" applyNumberFormat="1" applyFont="1" applyFill="1" applyAlignment="1">
      <alignment horizontal="center" vertical="center"/>
    </xf>
    <xf numFmtId="165" fontId="31" fillId="0" borderId="10" xfId="0" applyNumberFormat="1" applyFont="1" applyFill="1" applyBorder="1" applyAlignment="1">
      <alignment/>
    </xf>
    <xf numFmtId="165" fontId="33" fillId="0" borderId="0" xfId="0" applyNumberFormat="1" applyFont="1" applyFill="1" applyBorder="1" applyAlignment="1">
      <alignment horizontal="right"/>
    </xf>
    <xf numFmtId="165" fontId="32" fillId="0" borderId="0" xfId="0" applyNumberFormat="1" applyFont="1" applyFill="1" applyBorder="1" applyAlignment="1">
      <alignment/>
    </xf>
    <xf numFmtId="0" fontId="31" fillId="0" borderId="18" xfId="0" applyFont="1" applyFill="1" applyBorder="1" applyAlignment="1">
      <alignment/>
    </xf>
    <xf numFmtId="0" fontId="31" fillId="0" borderId="0" xfId="0" applyFont="1" applyFill="1" applyBorder="1" applyAlignment="1">
      <alignment/>
    </xf>
    <xf numFmtId="165" fontId="35" fillId="0" borderId="0" xfId="0" applyNumberFormat="1" applyFont="1" applyFill="1" applyBorder="1" applyAlignment="1">
      <alignment horizontal="right"/>
    </xf>
    <xf numFmtId="165" fontId="31" fillId="0" borderId="0" xfId="0" applyNumberFormat="1" applyFont="1" applyFill="1" applyBorder="1" applyAlignment="1">
      <alignment/>
    </xf>
    <xf numFmtId="165" fontId="35" fillId="0" borderId="0" xfId="0" applyNumberFormat="1" applyFont="1" applyFill="1" applyBorder="1" applyAlignment="1">
      <alignment/>
    </xf>
    <xf numFmtId="165" fontId="32" fillId="0" borderId="0" xfId="0" applyNumberFormat="1" applyFont="1" applyFill="1" applyBorder="1" applyAlignment="1">
      <alignment horizontal="center"/>
    </xf>
    <xf numFmtId="165" fontId="35" fillId="0" borderId="0" xfId="0" applyNumberFormat="1" applyFont="1" applyFill="1" applyBorder="1" applyAlignment="1">
      <alignment/>
    </xf>
    <xf numFmtId="165" fontId="33" fillId="0" borderId="12" xfId="0" applyNumberFormat="1" applyFont="1" applyFill="1" applyBorder="1" applyAlignment="1">
      <alignment/>
    </xf>
    <xf numFmtId="165" fontId="31" fillId="0" borderId="0" xfId="0" applyNumberFormat="1" applyFont="1" applyFill="1" applyAlignment="1">
      <alignment/>
    </xf>
    <xf numFmtId="4" fontId="31" fillId="0" borderId="0" xfId="0" applyNumberFormat="1" applyFont="1" applyFill="1" applyAlignment="1">
      <alignment/>
    </xf>
    <xf numFmtId="165" fontId="33" fillId="0" borderId="10" xfId="0" applyNumberFormat="1" applyFont="1" applyFill="1" applyBorder="1" applyAlignment="1">
      <alignment horizontal="center"/>
    </xf>
    <xf numFmtId="165" fontId="35" fillId="0" borderId="0" xfId="0" applyNumberFormat="1" applyFont="1" applyFill="1" applyBorder="1" applyAlignment="1">
      <alignment horizontal="right"/>
    </xf>
    <xf numFmtId="165" fontId="31" fillId="0" borderId="0" xfId="0" applyNumberFormat="1" applyFont="1" applyFill="1" applyBorder="1" applyAlignment="1">
      <alignment horizontal="center"/>
    </xf>
    <xf numFmtId="165" fontId="33" fillId="0" borderId="0" xfId="0" applyNumberFormat="1" applyFont="1" applyFill="1" applyBorder="1" applyAlignment="1">
      <alignment horizontal="center"/>
    </xf>
    <xf numFmtId="165" fontId="31" fillId="0" borderId="0" xfId="0" applyNumberFormat="1" applyFont="1" applyFill="1" applyBorder="1" applyAlignment="1">
      <alignment/>
    </xf>
    <xf numFmtId="165" fontId="34" fillId="0" borderId="18" xfId="0" applyNumberFormat="1" applyFont="1" applyFill="1" applyBorder="1" applyAlignment="1">
      <alignment/>
    </xf>
    <xf numFmtId="165" fontId="34" fillId="0" borderId="0" xfId="0" applyNumberFormat="1" applyFont="1" applyFill="1" applyBorder="1" applyAlignment="1">
      <alignment/>
    </xf>
    <xf numFmtId="165" fontId="34" fillId="0" borderId="0" xfId="0" applyNumberFormat="1" applyFont="1" applyFill="1" applyBorder="1" applyAlignment="1">
      <alignment horizontal="right"/>
    </xf>
    <xf numFmtId="1" fontId="32" fillId="0" borderId="0" xfId="0" applyNumberFormat="1" applyFont="1" applyFill="1" applyBorder="1" applyAlignment="1">
      <alignment horizontal="center"/>
    </xf>
    <xf numFmtId="165" fontId="33" fillId="0" borderId="0" xfId="0" applyNumberFormat="1" applyFont="1" applyFill="1" applyAlignment="1">
      <alignment/>
    </xf>
    <xf numFmtId="4" fontId="33" fillId="0" borderId="0" xfId="0" applyNumberFormat="1" applyFont="1" applyFill="1" applyAlignment="1">
      <alignment/>
    </xf>
    <xf numFmtId="165" fontId="33" fillId="0" borderId="0" xfId="0" applyNumberFormat="1" applyFont="1" applyFill="1" applyBorder="1" applyAlignment="1">
      <alignment horizontal="right"/>
    </xf>
    <xf numFmtId="4" fontId="31" fillId="0" borderId="20" xfId="0" applyNumberFormat="1" applyFont="1" applyFill="1" applyBorder="1" applyAlignment="1">
      <alignment vertical="center"/>
    </xf>
    <xf numFmtId="4" fontId="31" fillId="0" borderId="0" xfId="0" applyNumberFormat="1" applyFont="1" applyFill="1" applyBorder="1" applyAlignment="1">
      <alignment/>
    </xf>
    <xf numFmtId="4" fontId="31" fillId="0" borderId="0" xfId="0" applyNumberFormat="1" applyFont="1" applyFill="1" applyBorder="1" applyAlignment="1">
      <alignment vertical="center"/>
    </xf>
    <xf numFmtId="165" fontId="31" fillId="0" borderId="18" xfId="0" applyNumberFormat="1" applyFont="1" applyFill="1" applyBorder="1" applyAlignment="1">
      <alignment/>
    </xf>
    <xf numFmtId="165" fontId="35" fillId="0" borderId="0" xfId="0" applyNumberFormat="1" applyFont="1" applyFill="1" applyBorder="1" applyAlignment="1">
      <alignment horizontal="right" vertical="center"/>
    </xf>
    <xf numFmtId="165" fontId="35" fillId="0" borderId="0" xfId="0" applyNumberFormat="1" applyFont="1" applyFill="1" applyBorder="1" applyAlignment="1">
      <alignment vertical="center"/>
    </xf>
    <xf numFmtId="4" fontId="33" fillId="0" borderId="0" xfId="0" applyNumberFormat="1" applyFont="1" applyFill="1" applyBorder="1" applyAlignment="1">
      <alignment/>
    </xf>
    <xf numFmtId="165" fontId="31" fillId="0" borderId="0" xfId="0" applyNumberFormat="1" applyFont="1" applyFill="1" applyBorder="1" applyAlignment="1">
      <alignment vertical="center"/>
    </xf>
    <xf numFmtId="165" fontId="34" fillId="0" borderId="0" xfId="0" applyNumberFormat="1" applyFont="1" applyFill="1" applyBorder="1" applyAlignment="1">
      <alignment vertical="center"/>
    </xf>
    <xf numFmtId="4" fontId="33" fillId="0" borderId="20" xfId="0" applyNumberFormat="1" applyFont="1" applyFill="1" applyBorder="1" applyAlignment="1">
      <alignment vertical="center"/>
    </xf>
    <xf numFmtId="4" fontId="33" fillId="0" borderId="0" xfId="0" applyNumberFormat="1" applyFont="1" applyFill="1" applyBorder="1" applyAlignment="1">
      <alignment vertical="center"/>
    </xf>
    <xf numFmtId="165" fontId="35" fillId="0" borderId="0" xfId="0" applyNumberFormat="1" applyFont="1" applyFill="1" applyBorder="1" applyAlignment="1">
      <alignment vertical="center"/>
    </xf>
    <xf numFmtId="176" fontId="33" fillId="0" borderId="0" xfId="0" applyNumberFormat="1" applyFont="1" applyFill="1" applyBorder="1" applyAlignment="1">
      <alignment/>
    </xf>
    <xf numFmtId="4" fontId="33" fillId="0" borderId="0" xfId="0" applyNumberFormat="1" applyFont="1" applyFill="1" applyBorder="1" applyAlignment="1">
      <alignment vertical="center"/>
    </xf>
    <xf numFmtId="165" fontId="33" fillId="0" borderId="18" xfId="0" applyNumberFormat="1" applyFont="1" applyFill="1" applyBorder="1" applyAlignment="1">
      <alignment/>
    </xf>
    <xf numFmtId="165" fontId="33" fillId="0" borderId="0" xfId="0" applyNumberFormat="1" applyFont="1" applyFill="1" applyBorder="1" applyAlignment="1">
      <alignment vertical="center"/>
    </xf>
    <xf numFmtId="165" fontId="35" fillId="0" borderId="18" xfId="0" applyNumberFormat="1" applyFont="1" applyFill="1" applyBorder="1" applyAlignment="1">
      <alignment/>
    </xf>
    <xf numFmtId="177" fontId="33" fillId="0" borderId="0" xfId="0" applyNumberFormat="1" applyFont="1" applyFill="1" applyBorder="1" applyAlignment="1">
      <alignment vertical="center"/>
    </xf>
    <xf numFmtId="4" fontId="33" fillId="0" borderId="0" xfId="0" applyNumberFormat="1" applyFont="1" applyFill="1" applyBorder="1" applyAlignment="1">
      <alignment/>
    </xf>
    <xf numFmtId="176" fontId="33" fillId="0" borderId="0" xfId="0" applyNumberFormat="1" applyFont="1" applyFill="1" applyBorder="1" applyAlignment="1">
      <alignment vertical="center"/>
    </xf>
    <xf numFmtId="178" fontId="33" fillId="0" borderId="0" xfId="0" applyNumberFormat="1" applyFont="1" applyFill="1" applyBorder="1" applyAlignment="1">
      <alignment vertical="center"/>
    </xf>
    <xf numFmtId="165" fontId="35" fillId="0" borderId="18" xfId="0" applyNumberFormat="1" applyFont="1" applyFill="1" applyBorder="1" applyAlignment="1">
      <alignment/>
    </xf>
    <xf numFmtId="0" fontId="35" fillId="0" borderId="0" xfId="0" applyFont="1" applyFill="1" applyBorder="1" applyAlignment="1">
      <alignment horizontal="right" vertical="center"/>
    </xf>
    <xf numFmtId="179" fontId="33" fillId="0" borderId="0" xfId="0" applyNumberFormat="1" applyFont="1" applyFill="1" applyBorder="1" applyAlignment="1">
      <alignment vertical="center"/>
    </xf>
    <xf numFmtId="165" fontId="35" fillId="0" borderId="0" xfId="0" applyNumberFormat="1" applyFont="1" applyFill="1" applyBorder="1" applyAlignment="1" quotePrefix="1">
      <alignment vertical="center"/>
    </xf>
    <xf numFmtId="165" fontId="35" fillId="0" borderId="0" xfId="0" applyNumberFormat="1" applyFont="1" applyFill="1" applyBorder="1" applyAlignment="1">
      <alignment horizontal="center"/>
    </xf>
    <xf numFmtId="4" fontId="33" fillId="0" borderId="21" xfId="0" applyNumberFormat="1" applyFont="1" applyFill="1" applyBorder="1" applyAlignment="1">
      <alignment vertical="center"/>
    </xf>
    <xf numFmtId="165" fontId="35" fillId="0" borderId="0" xfId="0" applyNumberFormat="1" applyFont="1" applyFill="1" applyBorder="1" applyAlignment="1">
      <alignment horizontal="left"/>
    </xf>
    <xf numFmtId="4" fontId="35" fillId="0" borderId="0" xfId="0" applyNumberFormat="1" applyFont="1" applyFill="1" applyBorder="1" applyAlignment="1">
      <alignment vertical="center"/>
    </xf>
    <xf numFmtId="4" fontId="35" fillId="0" borderId="0" xfId="0" applyNumberFormat="1" applyFont="1" applyFill="1" applyBorder="1" applyAlignment="1">
      <alignment/>
    </xf>
    <xf numFmtId="4" fontId="33" fillId="0" borderId="23" xfId="0" applyNumberFormat="1" applyFont="1" applyFill="1" applyBorder="1" applyAlignment="1">
      <alignment vertical="center"/>
    </xf>
    <xf numFmtId="4" fontId="31" fillId="0" borderId="23" xfId="0" applyNumberFormat="1" applyFont="1" applyFill="1" applyBorder="1" applyAlignment="1">
      <alignment vertical="center"/>
    </xf>
    <xf numFmtId="4" fontId="31" fillId="0" borderId="21" xfId="0" applyNumberFormat="1" applyFont="1" applyFill="1" applyBorder="1" applyAlignment="1">
      <alignment vertical="center"/>
    </xf>
    <xf numFmtId="4" fontId="33" fillId="0" borderId="22" xfId="0" applyNumberFormat="1" applyFont="1" applyFill="1" applyBorder="1" applyAlignment="1">
      <alignment vertical="center"/>
    </xf>
    <xf numFmtId="165" fontId="33" fillId="0" borderId="10" xfId="0" applyNumberFormat="1" applyFont="1" applyFill="1" applyBorder="1" applyAlignment="1">
      <alignment/>
    </xf>
    <xf numFmtId="4" fontId="31" fillId="0" borderId="0" xfId="0" applyNumberFormat="1" applyFont="1" applyFill="1" applyBorder="1" applyAlignment="1">
      <alignment/>
    </xf>
    <xf numFmtId="4" fontId="33" fillId="0" borderId="20" xfId="0" applyNumberFormat="1" applyFont="1" applyFill="1" applyBorder="1" applyAlignment="1">
      <alignment/>
    </xf>
    <xf numFmtId="0" fontId="33" fillId="0" borderId="18" xfId="0" applyFont="1" applyFill="1" applyBorder="1" applyAlignment="1">
      <alignment/>
    </xf>
    <xf numFmtId="4" fontId="37" fillId="0" borderId="0" xfId="0" applyNumberFormat="1" applyFont="1" applyFill="1" applyBorder="1" applyAlignment="1">
      <alignment vertical="center"/>
    </xf>
    <xf numFmtId="0" fontId="33" fillId="0" borderId="0" xfId="0" applyFont="1" applyFill="1" applyBorder="1" applyAlignment="1">
      <alignment/>
    </xf>
    <xf numFmtId="4" fontId="33" fillId="0" borderId="22" xfId="0" applyNumberFormat="1" applyFont="1" applyFill="1" applyBorder="1" applyAlignment="1">
      <alignment/>
    </xf>
    <xf numFmtId="165" fontId="35" fillId="0" borderId="0" xfId="0" applyNumberFormat="1" applyFont="1" applyFill="1" applyBorder="1" applyAlignment="1" quotePrefix="1">
      <alignment vertical="center"/>
    </xf>
    <xf numFmtId="176" fontId="33" fillId="0" borderId="0" xfId="0" applyNumberFormat="1" applyFont="1" applyFill="1" applyBorder="1" applyAlignment="1">
      <alignment/>
    </xf>
    <xf numFmtId="165" fontId="30" fillId="0" borderId="24" xfId="0" applyNumberFormat="1" applyFont="1" applyFill="1" applyBorder="1" applyAlignment="1">
      <alignment horizontal="center"/>
    </xf>
    <xf numFmtId="165" fontId="45" fillId="0" borderId="23" xfId="0" applyNumberFormat="1" applyFont="1" applyFill="1" applyBorder="1" applyAlignment="1">
      <alignment horizontal="right"/>
    </xf>
    <xf numFmtId="165" fontId="30" fillId="0" borderId="23" xfId="0" applyNumberFormat="1" applyFont="1" applyFill="1" applyBorder="1" applyAlignment="1">
      <alignment/>
    </xf>
    <xf numFmtId="4" fontId="30" fillId="0" borderId="23" xfId="0" applyNumberFormat="1" applyFont="1" applyFill="1" applyBorder="1" applyAlignment="1">
      <alignment/>
    </xf>
    <xf numFmtId="165" fontId="57" fillId="0" borderId="25" xfId="0" applyNumberFormat="1" applyFont="1" applyFill="1" applyBorder="1" applyAlignment="1">
      <alignment/>
    </xf>
    <xf numFmtId="165" fontId="57" fillId="0" borderId="23" xfId="0" applyNumberFormat="1" applyFont="1" applyFill="1" applyBorder="1" applyAlignment="1">
      <alignment/>
    </xf>
    <xf numFmtId="165" fontId="57" fillId="0" borderId="23" xfId="0" applyNumberFormat="1" applyFont="1" applyFill="1" applyBorder="1" applyAlignment="1">
      <alignment horizontal="right"/>
    </xf>
    <xf numFmtId="165" fontId="45" fillId="0" borderId="27" xfId="0" applyNumberFormat="1" applyFont="1" applyFill="1" applyBorder="1" applyAlignment="1">
      <alignment/>
    </xf>
    <xf numFmtId="165" fontId="30" fillId="0" borderId="0" xfId="0" applyNumberFormat="1" applyFont="1" applyFill="1" applyAlignment="1">
      <alignment/>
    </xf>
    <xf numFmtId="4" fontId="30" fillId="0" borderId="0" xfId="0" applyNumberFormat="1" applyFont="1" applyFill="1" applyAlignment="1">
      <alignment/>
    </xf>
    <xf numFmtId="165" fontId="30" fillId="0" borderId="10" xfId="0" applyNumberFormat="1" applyFont="1" applyFill="1" applyBorder="1" applyAlignment="1">
      <alignment horizontal="center"/>
    </xf>
    <xf numFmtId="165" fontId="45" fillId="0" borderId="0" xfId="0" applyNumberFormat="1" applyFont="1" applyFill="1" applyBorder="1" applyAlignment="1">
      <alignment horizontal="right"/>
    </xf>
    <xf numFmtId="165" fontId="30" fillId="0" borderId="0" xfId="0" applyNumberFormat="1" applyFont="1" applyFill="1" applyBorder="1" applyAlignment="1">
      <alignment/>
    </xf>
    <xf numFmtId="4" fontId="30" fillId="0" borderId="0" xfId="0" applyNumberFormat="1" applyFont="1" applyFill="1" applyBorder="1" applyAlignment="1">
      <alignment/>
    </xf>
    <xf numFmtId="165" fontId="57" fillId="0" borderId="0" xfId="0" applyNumberFormat="1" applyFont="1" applyFill="1" applyBorder="1" applyAlignment="1">
      <alignment/>
    </xf>
    <xf numFmtId="165" fontId="45" fillId="0" borderId="0" xfId="0" applyNumberFormat="1" applyFont="1" applyFill="1" applyBorder="1" applyAlignment="1">
      <alignment/>
    </xf>
    <xf numFmtId="165" fontId="21" fillId="0" borderId="0" xfId="0" applyNumberFormat="1" applyFont="1" applyFill="1" applyBorder="1" applyAlignment="1">
      <alignment horizontal="right" vertical="center"/>
    </xf>
    <xf numFmtId="165" fontId="45" fillId="0" borderId="12" xfId="0" applyNumberFormat="1" applyFont="1" applyFill="1" applyBorder="1" applyAlignment="1">
      <alignment/>
    </xf>
    <xf numFmtId="0" fontId="6" fillId="0" borderId="48" xfId="0" applyFont="1" applyFill="1" applyBorder="1" applyAlignment="1">
      <alignment horizontal="left" vertical="center"/>
    </xf>
    <xf numFmtId="165" fontId="38" fillId="0" borderId="0" xfId="0" applyNumberFormat="1" applyFont="1" applyFill="1" applyAlignment="1">
      <alignment vertical="center"/>
    </xf>
    <xf numFmtId="4" fontId="38" fillId="0" borderId="0" xfId="0" applyNumberFormat="1" applyFont="1" applyFill="1" applyAlignment="1">
      <alignment vertical="center"/>
    </xf>
    <xf numFmtId="0" fontId="31" fillId="0" borderId="10" xfId="0" applyFont="1" applyFill="1" applyBorder="1" applyAlignment="1">
      <alignment vertical="center"/>
    </xf>
    <xf numFmtId="0" fontId="31" fillId="0" borderId="0" xfId="0" applyFont="1" applyFill="1" applyBorder="1" applyAlignment="1">
      <alignment vertical="center"/>
    </xf>
    <xf numFmtId="165" fontId="33" fillId="0" borderId="0" xfId="0" applyNumberFormat="1" applyFont="1" applyFill="1" applyBorder="1" applyAlignment="1">
      <alignment horizontal="center"/>
    </xf>
    <xf numFmtId="0" fontId="35"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horizontal="right" vertical="center"/>
    </xf>
    <xf numFmtId="0" fontId="33" fillId="0" borderId="0" xfId="0" applyFont="1" applyFill="1" applyBorder="1" applyAlignment="1">
      <alignment vertical="center"/>
    </xf>
    <xf numFmtId="0" fontId="31" fillId="0" borderId="0" xfId="0" applyFont="1" applyFill="1" applyBorder="1" applyAlignment="1">
      <alignment/>
    </xf>
    <xf numFmtId="0" fontId="35" fillId="0" borderId="0" xfId="0" applyFont="1" applyFill="1" applyBorder="1" applyAlignment="1">
      <alignment vertical="center"/>
    </xf>
    <xf numFmtId="4" fontId="35" fillId="0" borderId="0" xfId="0" applyNumberFormat="1" applyFont="1" applyFill="1" applyBorder="1" applyAlignment="1">
      <alignment vertical="center"/>
    </xf>
    <xf numFmtId="0" fontId="33" fillId="0" borderId="0" xfId="0" applyFont="1" applyFill="1" applyBorder="1" applyAlignment="1">
      <alignment horizontal="right" vertical="center"/>
    </xf>
    <xf numFmtId="169" fontId="32" fillId="0" borderId="0" xfId="0" applyNumberFormat="1" applyFont="1" applyFill="1" applyBorder="1" applyAlignment="1">
      <alignment horizontal="center" vertical="center"/>
    </xf>
    <xf numFmtId="4" fontId="32" fillId="0" borderId="0" xfId="0" applyNumberFormat="1" applyFont="1" applyFill="1" applyBorder="1" applyAlignment="1">
      <alignment horizontal="center" vertical="center"/>
    </xf>
    <xf numFmtId="178" fontId="35" fillId="0" borderId="0" xfId="0" applyNumberFormat="1" applyFont="1" applyFill="1" applyBorder="1" applyAlignment="1">
      <alignment vertical="center"/>
    </xf>
    <xf numFmtId="4" fontId="33" fillId="0" borderId="0" xfId="0" applyNumberFormat="1" applyFont="1" applyFill="1" applyBorder="1" applyAlignment="1">
      <alignment horizontal="right" vertical="center"/>
    </xf>
    <xf numFmtId="4" fontId="33" fillId="0" borderId="23" xfId="0" applyNumberFormat="1" applyFont="1" applyFill="1" applyBorder="1" applyAlignment="1">
      <alignment horizontal="right" vertical="center"/>
    </xf>
    <xf numFmtId="178" fontId="33" fillId="0" borderId="21" xfId="0" applyNumberFormat="1" applyFont="1" applyFill="1" applyBorder="1" applyAlignment="1">
      <alignment vertical="center"/>
    </xf>
    <xf numFmtId="179" fontId="33" fillId="0" borderId="21" xfId="0" applyNumberFormat="1" applyFont="1" applyFill="1" applyBorder="1" applyAlignment="1">
      <alignment vertical="center"/>
    </xf>
    <xf numFmtId="164" fontId="33" fillId="0" borderId="0" xfId="0" applyNumberFormat="1" applyFont="1" applyFill="1" applyBorder="1" applyAlignment="1">
      <alignment horizontal="right" vertical="center"/>
    </xf>
    <xf numFmtId="165" fontId="35" fillId="0" borderId="18" xfId="0" applyNumberFormat="1" applyFont="1" applyFill="1" applyBorder="1" applyAlignment="1">
      <alignment vertical="center"/>
    </xf>
    <xf numFmtId="164" fontId="35" fillId="0" borderId="0" xfId="0" applyNumberFormat="1" applyFont="1" applyFill="1" applyBorder="1" applyAlignment="1">
      <alignment horizontal="right" vertical="center"/>
    </xf>
    <xf numFmtId="165" fontId="33" fillId="0" borderId="18" xfId="0" applyNumberFormat="1" applyFont="1" applyFill="1" applyBorder="1" applyAlignment="1">
      <alignment vertical="center"/>
    </xf>
    <xf numFmtId="165" fontId="35" fillId="0" borderId="0" xfId="0" applyNumberFormat="1" applyFont="1" applyFill="1" applyBorder="1" applyAlignment="1">
      <alignment horizontal="center" vertical="center"/>
    </xf>
    <xf numFmtId="179" fontId="33"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165" fontId="35" fillId="0" borderId="18" xfId="0" applyNumberFormat="1" applyFont="1" applyFill="1" applyBorder="1" applyAlignment="1">
      <alignment vertical="center"/>
    </xf>
    <xf numFmtId="165" fontId="33" fillId="0" borderId="0" xfId="0" applyNumberFormat="1" applyFont="1" applyFill="1" applyBorder="1" applyAlignment="1">
      <alignment horizontal="center" vertical="center"/>
    </xf>
    <xf numFmtId="4" fontId="31" fillId="0" borderId="23" xfId="0" applyNumberFormat="1" applyFont="1" applyFill="1" applyBorder="1" applyAlignment="1">
      <alignment/>
    </xf>
    <xf numFmtId="165" fontId="31" fillId="0" borderId="18" xfId="0" applyNumberFormat="1" applyFont="1" applyFill="1" applyBorder="1" applyAlignment="1">
      <alignment vertical="center"/>
    </xf>
    <xf numFmtId="165" fontId="34" fillId="0" borderId="18" xfId="0" applyNumberFormat="1" applyFont="1" applyFill="1" applyBorder="1" applyAlignment="1">
      <alignment vertical="center"/>
    </xf>
    <xf numFmtId="4" fontId="33" fillId="0" borderId="23" xfId="0" applyNumberFormat="1" applyFont="1" applyFill="1" applyBorder="1" applyAlignment="1">
      <alignment/>
    </xf>
    <xf numFmtId="176" fontId="33" fillId="0" borderId="23" xfId="0" applyNumberFormat="1" applyFont="1" applyFill="1" applyBorder="1" applyAlignment="1">
      <alignment horizontal="right" vertical="center"/>
    </xf>
    <xf numFmtId="178" fontId="33" fillId="0" borderId="23" xfId="0" applyNumberFormat="1" applyFont="1" applyFill="1" applyBorder="1" applyAlignment="1">
      <alignment horizontal="right" vertical="center"/>
    </xf>
    <xf numFmtId="178" fontId="33" fillId="0" borderId="0" xfId="0" applyNumberFormat="1" applyFont="1" applyFill="1" applyBorder="1" applyAlignment="1">
      <alignment horizontal="right" vertical="center"/>
    </xf>
    <xf numFmtId="165" fontId="33" fillId="0" borderId="18" xfId="0" applyNumberFormat="1" applyFont="1" applyFill="1" applyBorder="1" applyAlignment="1">
      <alignment vertical="center"/>
    </xf>
    <xf numFmtId="165" fontId="35"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wrapText="1"/>
    </xf>
    <xf numFmtId="165" fontId="33" fillId="0" borderId="0" xfId="0" applyNumberFormat="1" applyFont="1" applyFill="1" applyBorder="1" applyAlignment="1">
      <alignment horizontal="center" vertical="center" wrapText="1"/>
    </xf>
    <xf numFmtId="165" fontId="35" fillId="0" borderId="0" xfId="0" applyNumberFormat="1" applyFont="1" applyFill="1" applyBorder="1" applyAlignment="1">
      <alignment horizontal="right" vertical="center"/>
    </xf>
    <xf numFmtId="180" fontId="33" fillId="0" borderId="0" xfId="0" applyNumberFormat="1" applyFont="1" applyFill="1" applyBorder="1" applyAlignment="1">
      <alignment/>
    </xf>
    <xf numFmtId="165" fontId="33" fillId="0" borderId="0" xfId="0" applyNumberFormat="1" applyFont="1" applyFill="1" applyBorder="1" applyAlignment="1">
      <alignment vertical="center" wrapText="1"/>
    </xf>
    <xf numFmtId="4" fontId="33" fillId="0" borderId="21" xfId="0" applyNumberFormat="1" applyFont="1" applyFill="1" applyBorder="1" applyAlignment="1">
      <alignment horizontal="right" vertical="center"/>
    </xf>
    <xf numFmtId="0" fontId="31" fillId="0" borderId="29" xfId="0" applyFont="1" applyFill="1" applyBorder="1" applyAlignment="1">
      <alignment vertical="center"/>
    </xf>
    <xf numFmtId="0" fontId="33" fillId="0" borderId="30" xfId="0" applyFont="1" applyFill="1" applyBorder="1" applyAlignment="1">
      <alignment vertical="center"/>
    </xf>
    <xf numFmtId="0" fontId="35" fillId="0" borderId="30" xfId="0" applyFont="1" applyFill="1" applyBorder="1" applyAlignment="1">
      <alignment vertical="center"/>
    </xf>
    <xf numFmtId="164" fontId="33" fillId="0" borderId="30" xfId="0" applyNumberFormat="1" applyFont="1" applyFill="1" applyBorder="1" applyAlignment="1">
      <alignment horizontal="right" vertical="center"/>
    </xf>
    <xf numFmtId="165" fontId="33" fillId="0" borderId="30" xfId="0" applyNumberFormat="1" applyFont="1" applyFill="1" applyBorder="1" applyAlignment="1">
      <alignment/>
    </xf>
    <xf numFmtId="4" fontId="33" fillId="0" borderId="30" xfId="0" applyNumberFormat="1" applyFont="1" applyFill="1" applyBorder="1" applyAlignment="1">
      <alignment horizontal="right" vertical="center"/>
    </xf>
    <xf numFmtId="164" fontId="35" fillId="0" borderId="30" xfId="0" applyNumberFormat="1" applyFont="1" applyFill="1" applyBorder="1" applyAlignment="1">
      <alignment horizontal="right" vertical="center"/>
    </xf>
    <xf numFmtId="0" fontId="31" fillId="0" borderId="30" xfId="0" applyFont="1" applyFill="1" applyBorder="1" applyAlignment="1">
      <alignment/>
    </xf>
    <xf numFmtId="4" fontId="31" fillId="0" borderId="30" xfId="0" applyNumberFormat="1" applyFont="1" applyFill="1" applyBorder="1" applyAlignment="1">
      <alignment/>
    </xf>
    <xf numFmtId="4" fontId="35" fillId="0" borderId="30" xfId="0" applyNumberFormat="1" applyFont="1" applyFill="1" applyBorder="1" applyAlignment="1">
      <alignment horizontal="right" vertical="center"/>
    </xf>
    <xf numFmtId="165" fontId="33" fillId="0" borderId="31" xfId="0" applyNumberFormat="1" applyFont="1" applyFill="1" applyBorder="1" applyAlignment="1">
      <alignment vertical="center"/>
    </xf>
    <xf numFmtId="165" fontId="33" fillId="0" borderId="30" xfId="0" applyNumberFormat="1" applyFont="1" applyFill="1" applyBorder="1" applyAlignment="1">
      <alignment vertical="center"/>
    </xf>
    <xf numFmtId="165" fontId="35" fillId="0" borderId="30" xfId="0" applyNumberFormat="1" applyFont="1" applyFill="1" applyBorder="1" applyAlignment="1">
      <alignment horizontal="right" vertical="center"/>
    </xf>
    <xf numFmtId="165" fontId="33" fillId="0" borderId="30" xfId="0" applyNumberFormat="1" applyFont="1" applyFill="1" applyBorder="1" applyAlignment="1">
      <alignment vertical="center" wrapText="1"/>
    </xf>
    <xf numFmtId="165" fontId="33" fillId="0" borderId="30" xfId="0" applyNumberFormat="1" applyFont="1" applyFill="1" applyBorder="1" applyAlignment="1">
      <alignment vertical="center"/>
    </xf>
    <xf numFmtId="165" fontId="33" fillId="0" borderId="32" xfId="0" applyNumberFormat="1" applyFont="1" applyFill="1" applyBorder="1" applyAlignment="1">
      <alignment/>
    </xf>
    <xf numFmtId="165" fontId="30" fillId="0" borderId="45" xfId="0" applyNumberFormat="1" applyFont="1" applyFill="1" applyBorder="1" applyAlignment="1">
      <alignment horizontal="right" vertical="top"/>
    </xf>
    <xf numFmtId="165" fontId="30" fillId="0" borderId="45" xfId="0" applyNumberFormat="1" applyFont="1" applyFill="1" applyBorder="1" applyAlignment="1">
      <alignment wrapText="1"/>
    </xf>
    <xf numFmtId="165" fontId="30" fillId="0" borderId="45" xfId="0" applyNumberFormat="1" applyFont="1" applyFill="1" applyBorder="1" applyAlignment="1">
      <alignment/>
    </xf>
    <xf numFmtId="165" fontId="30" fillId="0" borderId="45" xfId="0" applyNumberFormat="1" applyFont="1" applyFill="1" applyBorder="1" applyAlignment="1">
      <alignment vertical="top"/>
    </xf>
    <xf numFmtId="165" fontId="58" fillId="0" borderId="45" xfId="0" applyNumberFormat="1" applyFont="1" applyFill="1" applyBorder="1" applyAlignment="1">
      <alignment horizontal="right" vertical="top"/>
    </xf>
    <xf numFmtId="165" fontId="30" fillId="0" borderId="45" xfId="0" applyNumberFormat="1" applyFont="1" applyFill="1" applyBorder="1" applyAlignment="1">
      <alignment vertical="top" wrapText="1"/>
    </xf>
    <xf numFmtId="165" fontId="30" fillId="0" borderId="0" xfId="0" applyNumberFormat="1" applyFont="1" applyFill="1" applyAlignment="1">
      <alignment/>
    </xf>
    <xf numFmtId="4" fontId="30" fillId="0" borderId="0" xfId="0" applyNumberFormat="1" applyFont="1" applyFill="1" applyAlignment="1">
      <alignment/>
    </xf>
    <xf numFmtId="165" fontId="30" fillId="0" borderId="0" xfId="0" applyNumberFormat="1" applyFont="1" applyFill="1" applyBorder="1" applyAlignment="1">
      <alignment horizontal="right" vertical="top"/>
    </xf>
    <xf numFmtId="165" fontId="30" fillId="0" borderId="0" xfId="0" applyNumberFormat="1" applyFont="1" applyFill="1" applyBorder="1" applyAlignment="1">
      <alignment wrapText="1"/>
    </xf>
    <xf numFmtId="165" fontId="30" fillId="0" borderId="0" xfId="0" applyNumberFormat="1" applyFont="1" applyFill="1" applyBorder="1" applyAlignment="1">
      <alignment/>
    </xf>
    <xf numFmtId="165" fontId="30" fillId="0" borderId="0" xfId="0" applyNumberFormat="1" applyFont="1" applyFill="1" applyBorder="1" applyAlignment="1">
      <alignment vertical="top"/>
    </xf>
    <xf numFmtId="165" fontId="58" fillId="0" borderId="0" xfId="0" applyNumberFormat="1" applyFont="1" applyFill="1" applyBorder="1" applyAlignment="1">
      <alignment horizontal="right" vertical="top"/>
    </xf>
    <xf numFmtId="165" fontId="30" fillId="0" borderId="0" xfId="0" applyNumberFormat="1" applyFont="1" applyFill="1" applyBorder="1" applyAlignment="1">
      <alignment vertical="top" wrapText="1"/>
    </xf>
    <xf numFmtId="165" fontId="44" fillId="0" borderId="0" xfId="0" applyNumberFormat="1" applyFont="1" applyFill="1" applyBorder="1" applyAlignment="1">
      <alignment horizontal="right" vertical="center"/>
    </xf>
    <xf numFmtId="0" fontId="60" fillId="0" borderId="0" xfId="0" applyFont="1" applyBorder="1" applyAlignment="1">
      <alignment horizontal="center"/>
    </xf>
    <xf numFmtId="165" fontId="44" fillId="0" borderId="0" xfId="0" applyNumberFormat="1" applyFont="1" applyFill="1" applyBorder="1" applyAlignment="1">
      <alignment vertical="center"/>
    </xf>
    <xf numFmtId="165" fontId="44" fillId="0" borderId="0" xfId="0" applyNumberFormat="1" applyFont="1" applyFill="1" applyBorder="1" applyAlignment="1">
      <alignment vertical="center" wrapText="1"/>
    </xf>
    <xf numFmtId="165" fontId="30" fillId="0" borderId="0" xfId="0" applyNumberFormat="1" applyFont="1" applyFill="1" applyAlignment="1">
      <alignment horizontal="right" vertical="top"/>
    </xf>
    <xf numFmtId="165" fontId="30" fillId="0" borderId="0" xfId="0" applyNumberFormat="1" applyFont="1" applyFill="1" applyAlignment="1">
      <alignment wrapText="1"/>
    </xf>
    <xf numFmtId="165" fontId="30" fillId="0" borderId="0" xfId="0" applyNumberFormat="1" applyFont="1" applyFill="1" applyAlignment="1">
      <alignment vertical="top"/>
    </xf>
    <xf numFmtId="165" fontId="30" fillId="0" borderId="0" xfId="0" applyNumberFormat="1" applyFont="1" applyFill="1" applyAlignment="1">
      <alignment vertical="top" wrapText="1"/>
    </xf>
    <xf numFmtId="167" fontId="35" fillId="0" borderId="0" xfId="0" applyNumberFormat="1" applyFont="1" applyBorder="1" applyAlignment="1">
      <alignment horizontal="right"/>
    </xf>
    <xf numFmtId="165" fontId="39" fillId="0" borderId="0" xfId="0" applyNumberFormat="1" applyFont="1" applyFill="1" applyBorder="1" applyAlignment="1">
      <alignment horizontal="center"/>
    </xf>
    <xf numFmtId="4" fontId="31" fillId="0" borderId="20" xfId="0" applyNumberFormat="1" applyFont="1" applyBorder="1" applyAlignment="1">
      <alignment/>
    </xf>
    <xf numFmtId="176" fontId="33" fillId="0" borderId="0" xfId="0" applyNumberFormat="1" applyFont="1" applyFill="1" applyBorder="1" applyAlignment="1">
      <alignment horizontal="right" vertical="center"/>
    </xf>
    <xf numFmtId="176" fontId="33" fillId="0" borderId="21" xfId="0" applyNumberFormat="1" applyFont="1" applyFill="1" applyBorder="1" applyAlignment="1">
      <alignment horizontal="right" vertical="center"/>
    </xf>
    <xf numFmtId="4" fontId="31" fillId="0" borderId="0" xfId="0" applyNumberFormat="1" applyFont="1" applyAlignment="1">
      <alignment/>
    </xf>
    <xf numFmtId="4" fontId="38" fillId="0" borderId="0" xfId="0" applyNumberFormat="1" applyFont="1" applyFill="1" applyBorder="1" applyAlignment="1">
      <alignment/>
    </xf>
    <xf numFmtId="0" fontId="2" fillId="0" borderId="0" xfId="0" applyFont="1" applyBorder="1" applyAlignment="1">
      <alignment horizontal="center"/>
    </xf>
    <xf numFmtId="0" fontId="48" fillId="0" borderId="34" xfId="0" applyFont="1" applyBorder="1" applyAlignment="1">
      <alignment/>
    </xf>
    <xf numFmtId="0" fontId="40" fillId="0" borderId="10" xfId="0" applyFont="1" applyBorder="1" applyAlignment="1">
      <alignment horizontal="right"/>
    </xf>
    <xf numFmtId="0" fontId="31" fillId="0" borderId="0" xfId="0" applyFont="1" applyFill="1" applyAlignment="1">
      <alignment/>
    </xf>
    <xf numFmtId="0" fontId="24" fillId="0" borderId="34" xfId="0" applyFont="1" applyBorder="1" applyAlignment="1">
      <alignment/>
    </xf>
    <xf numFmtId="0" fontId="48" fillId="0" borderId="34" xfId="0" applyFont="1" applyBorder="1" applyAlignment="1">
      <alignment/>
    </xf>
    <xf numFmtId="0" fontId="0" fillId="0" borderId="49" xfId="0" applyFont="1" applyBorder="1" applyAlignment="1">
      <alignment/>
    </xf>
    <xf numFmtId="0" fontId="48" fillId="0" borderId="0" xfId="0" applyFont="1" applyAlignment="1">
      <alignment horizontal="center"/>
    </xf>
    <xf numFmtId="0" fontId="24" fillId="0" borderId="0" xfId="0" applyFont="1" applyAlignment="1">
      <alignment/>
    </xf>
    <xf numFmtId="0" fontId="24" fillId="0" borderId="0" xfId="0" applyFont="1" applyBorder="1" applyAlignment="1">
      <alignment/>
    </xf>
    <xf numFmtId="0" fontId="24" fillId="0" borderId="30" xfId="0" applyFont="1" applyBorder="1" applyAlignment="1">
      <alignment/>
    </xf>
    <xf numFmtId="0" fontId="0" fillId="0" borderId="33" xfId="0" applyFill="1" applyBorder="1" applyAlignment="1">
      <alignment/>
    </xf>
    <xf numFmtId="0" fontId="0" fillId="0" borderId="0" xfId="0" applyFill="1" applyAlignment="1">
      <alignment/>
    </xf>
    <xf numFmtId="0" fontId="48" fillId="0" borderId="0" xfId="0" applyFont="1" applyBorder="1" applyAlignment="1">
      <alignment/>
    </xf>
    <xf numFmtId="0" fontId="33" fillId="0" borderId="39" xfId="0" applyFont="1" applyBorder="1" applyAlignment="1">
      <alignment/>
    </xf>
    <xf numFmtId="0" fontId="31" fillId="0" borderId="39" xfId="0" applyFont="1" applyBorder="1" applyAlignment="1">
      <alignment/>
    </xf>
    <xf numFmtId="4" fontId="33" fillId="0" borderId="39" xfId="0" applyNumberFormat="1" applyFont="1" applyFill="1" applyBorder="1" applyAlignment="1">
      <alignment horizontal="right"/>
    </xf>
    <xf numFmtId="4" fontId="35" fillId="0" borderId="39" xfId="0" applyNumberFormat="1" applyFont="1" applyBorder="1" applyAlignment="1">
      <alignment horizontal="right"/>
    </xf>
    <xf numFmtId="167" fontId="30" fillId="0" borderId="39" xfId="0" applyNumberFormat="1" applyFont="1" applyBorder="1" applyAlignment="1">
      <alignment horizontal="right"/>
    </xf>
    <xf numFmtId="0" fontId="33" fillId="0" borderId="39" xfId="0" applyFont="1" applyBorder="1" applyAlignment="1">
      <alignment horizontal="right"/>
    </xf>
    <xf numFmtId="166" fontId="33" fillId="0" borderId="39" xfId="0" applyNumberFormat="1" applyFont="1" applyBorder="1" applyAlignment="1">
      <alignment/>
    </xf>
    <xf numFmtId="0" fontId="24" fillId="0" borderId="30" xfId="0" applyFont="1" applyBorder="1" applyAlignment="1">
      <alignment horizontal="center"/>
    </xf>
    <xf numFmtId="0" fontId="0" fillId="0" borderId="45" xfId="0" applyFont="1" applyBorder="1" applyAlignment="1">
      <alignment/>
    </xf>
    <xf numFmtId="165" fontId="44" fillId="0" borderId="0" xfId="0" applyNumberFormat="1" applyFont="1" applyFill="1" applyBorder="1" applyAlignment="1">
      <alignment/>
    </xf>
    <xf numFmtId="176" fontId="33" fillId="0" borderId="20" xfId="0" applyNumberFormat="1" applyFont="1" applyFill="1" applyBorder="1" applyAlignment="1">
      <alignment/>
    </xf>
    <xf numFmtId="173" fontId="33" fillId="0" borderId="20" xfId="0" applyNumberFormat="1" applyFont="1" applyFill="1" applyBorder="1" applyAlignment="1">
      <alignment/>
    </xf>
    <xf numFmtId="0" fontId="25" fillId="0" borderId="0" xfId="0" applyFont="1" applyBorder="1" applyAlignment="1">
      <alignment horizontal="center"/>
    </xf>
    <xf numFmtId="0" fontId="4" fillId="0" borderId="22" xfId="0" applyFont="1" applyBorder="1" applyAlignment="1">
      <alignment horizontal="center" vertical="center"/>
    </xf>
    <xf numFmtId="0" fontId="4" fillId="0" borderId="34" xfId="0" applyFont="1" applyBorder="1" applyAlignment="1">
      <alignment horizontal="center"/>
    </xf>
    <xf numFmtId="0" fontId="4" fillId="0" borderId="0" xfId="0" applyFont="1" applyBorder="1" applyAlignment="1">
      <alignment horizontal="center"/>
    </xf>
    <xf numFmtId="0" fontId="15" fillId="0" borderId="34" xfId="0" applyFont="1" applyBorder="1" applyAlignment="1">
      <alignment horizontal="center"/>
    </xf>
    <xf numFmtId="0" fontId="15" fillId="0" borderId="0" xfId="0" applyFont="1" applyBorder="1" applyAlignment="1">
      <alignment horizontal="center"/>
    </xf>
    <xf numFmtId="0" fontId="21" fillId="0" borderId="0" xfId="0" applyFont="1" applyBorder="1" applyAlignment="1">
      <alignment horizontal="center"/>
    </xf>
    <xf numFmtId="0" fontId="2" fillId="0" borderId="0" xfId="0" applyFont="1" applyBorder="1" applyAlignment="1">
      <alignment horizontal="center"/>
    </xf>
    <xf numFmtId="165" fontId="19" fillId="0" borderId="50" xfId="0" applyNumberFormat="1" applyFont="1" applyFill="1" applyBorder="1" applyAlignment="1">
      <alignment horizontal="center" vertical="center"/>
    </xf>
    <xf numFmtId="165" fontId="19" fillId="0" borderId="45" xfId="0" applyNumberFormat="1" applyFont="1" applyFill="1" applyBorder="1" applyAlignment="1">
      <alignment horizontal="center" vertical="center"/>
    </xf>
    <xf numFmtId="165" fontId="20" fillId="0" borderId="34" xfId="0" applyNumberFormat="1" applyFont="1" applyFill="1" applyBorder="1" applyAlignment="1">
      <alignment horizontal="center" vertical="center"/>
    </xf>
    <xf numFmtId="165" fontId="20" fillId="0" borderId="0" xfId="0" applyNumberFormat="1" applyFont="1" applyFill="1" applyBorder="1" applyAlignment="1">
      <alignment horizontal="center" vertical="center"/>
    </xf>
    <xf numFmtId="0" fontId="21" fillId="0" borderId="0" xfId="0" applyFont="1" applyBorder="1" applyAlignment="1">
      <alignment horizontal="left"/>
    </xf>
    <xf numFmtId="0" fontId="26" fillId="0" borderId="34" xfId="0" applyFont="1" applyBorder="1" applyAlignment="1">
      <alignment horizontal="left"/>
    </xf>
    <xf numFmtId="0" fontId="26" fillId="0" borderId="0" xfId="0" applyFont="1" applyBorder="1" applyAlignment="1">
      <alignment horizontal="left"/>
    </xf>
    <xf numFmtId="0" fontId="26" fillId="0" borderId="33" xfId="0" applyFont="1" applyBorder="1" applyAlignment="1">
      <alignment horizontal="left"/>
    </xf>
    <xf numFmtId="0" fontId="7" fillId="0" borderId="51" xfId="0" applyFont="1" applyBorder="1" applyAlignment="1">
      <alignment horizontal="right"/>
    </xf>
    <xf numFmtId="0" fontId="7" fillId="0" borderId="15" xfId="0" applyFont="1" applyBorder="1" applyAlignment="1">
      <alignment horizontal="right"/>
    </xf>
    <xf numFmtId="0" fontId="2" fillId="0" borderId="0" xfId="0" applyFont="1" applyFill="1" applyBorder="1" applyAlignment="1">
      <alignment horizontal="center"/>
    </xf>
    <xf numFmtId="0" fontId="2" fillId="0" borderId="19" xfId="0" applyFont="1" applyFill="1" applyBorder="1" applyAlignment="1">
      <alignment horizontal="center"/>
    </xf>
    <xf numFmtId="0" fontId="15" fillId="0" borderId="0" xfId="0" applyFont="1" applyBorder="1" applyAlignment="1">
      <alignment horizontal="right"/>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44" xfId="0" applyFont="1" applyFill="1" applyBorder="1" applyAlignment="1">
      <alignment horizontal="center"/>
    </xf>
    <xf numFmtId="0" fontId="17" fillId="0" borderId="45" xfId="0" applyFont="1" applyFill="1" applyBorder="1" applyAlignment="1">
      <alignment horizontal="center"/>
    </xf>
    <xf numFmtId="0" fontId="16" fillId="32" borderId="54" xfId="0" applyFont="1" applyFill="1" applyBorder="1" applyAlignment="1">
      <alignment horizontal="center"/>
    </xf>
    <xf numFmtId="0" fontId="16" fillId="32" borderId="20" xfId="0" applyFont="1" applyFill="1" applyBorder="1" applyAlignment="1">
      <alignment horizontal="center"/>
    </xf>
    <xf numFmtId="0" fontId="18" fillId="0" borderId="0" xfId="0" applyFont="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2" fillId="0" borderId="55" xfId="0" applyFont="1" applyFill="1" applyBorder="1" applyAlignment="1">
      <alignment horizontal="center"/>
    </xf>
    <xf numFmtId="0" fontId="52" fillId="0" borderId="38" xfId="0" applyFont="1" applyFill="1" applyBorder="1" applyAlignment="1">
      <alignment horizontal="center"/>
    </xf>
    <xf numFmtId="0" fontId="52" fillId="0" borderId="10" xfId="0" applyFont="1" applyFill="1" applyBorder="1" applyAlignment="1">
      <alignment horizontal="center"/>
    </xf>
    <xf numFmtId="0" fontId="52" fillId="0" borderId="0" xfId="0" applyFont="1" applyFill="1" applyBorder="1" applyAlignment="1">
      <alignment horizontal="center"/>
    </xf>
    <xf numFmtId="0" fontId="53" fillId="32" borderId="54" xfId="0" applyFont="1" applyFill="1" applyBorder="1" applyAlignment="1">
      <alignment horizontal="center"/>
    </xf>
    <xf numFmtId="0" fontId="53" fillId="32" borderId="20" xfId="0" applyFont="1" applyFill="1" applyBorder="1" applyAlignment="1">
      <alignment horizontal="center"/>
    </xf>
    <xf numFmtId="0" fontId="55" fillId="0" borderId="0" xfId="0" applyFont="1" applyBorder="1" applyAlignment="1">
      <alignment horizontal="center"/>
    </xf>
    <xf numFmtId="165" fontId="44" fillId="0" borderId="0" xfId="0" applyNumberFormat="1" applyFont="1" applyFill="1" applyBorder="1" applyAlignment="1">
      <alignment horizontal="center"/>
    </xf>
    <xf numFmtId="165" fontId="16" fillId="0" borderId="44" xfId="0" applyNumberFormat="1" applyFont="1" applyFill="1" applyBorder="1" applyAlignment="1">
      <alignment horizontal="center"/>
    </xf>
    <xf numFmtId="165" fontId="16" fillId="0" borderId="45" xfId="0" applyNumberFormat="1" applyFont="1" applyFill="1" applyBorder="1" applyAlignment="1">
      <alignment horizontal="center"/>
    </xf>
    <xf numFmtId="165" fontId="16" fillId="0" borderId="11" xfId="0" applyNumberFormat="1" applyFont="1" applyFill="1" applyBorder="1" applyAlignment="1">
      <alignment horizontal="center"/>
    </xf>
    <xf numFmtId="165" fontId="16" fillId="0" borderId="10" xfId="0" applyNumberFormat="1" applyFont="1" applyFill="1" applyBorder="1" applyAlignment="1">
      <alignment horizontal="center"/>
    </xf>
    <xf numFmtId="165" fontId="16" fillId="0" borderId="0" xfId="0" applyNumberFormat="1" applyFont="1" applyFill="1" applyBorder="1" applyAlignment="1">
      <alignment horizontal="center"/>
    </xf>
    <xf numFmtId="165" fontId="16" fillId="0" borderId="12" xfId="0" applyNumberFormat="1" applyFont="1" applyFill="1" applyBorder="1" applyAlignment="1">
      <alignment horizontal="center"/>
    </xf>
    <xf numFmtId="165" fontId="4" fillId="0" borderId="24" xfId="0" applyNumberFormat="1" applyFont="1" applyFill="1" applyBorder="1" applyAlignment="1">
      <alignment horizontal="center"/>
    </xf>
    <xf numFmtId="165" fontId="4" fillId="0" borderId="23" xfId="0" applyNumberFormat="1" applyFont="1" applyFill="1" applyBorder="1" applyAlignment="1">
      <alignment horizontal="center"/>
    </xf>
    <xf numFmtId="165" fontId="4" fillId="0" borderId="27" xfId="0" applyNumberFormat="1" applyFont="1" applyFill="1" applyBorder="1" applyAlignment="1">
      <alignment horizontal="center"/>
    </xf>
    <xf numFmtId="165" fontId="39" fillId="0" borderId="0" xfId="0" applyNumberFormat="1" applyFont="1" applyFill="1" applyBorder="1" applyAlignment="1">
      <alignment horizontal="center"/>
    </xf>
    <xf numFmtId="165" fontId="44" fillId="0" borderId="56" xfId="0" applyNumberFormat="1" applyFont="1" applyFill="1" applyBorder="1" applyAlignment="1">
      <alignment horizontal="center" vertical="center"/>
    </xf>
    <xf numFmtId="165" fontId="44" fillId="0" borderId="48" xfId="0" applyNumberFormat="1" applyFont="1" applyFill="1" applyBorder="1" applyAlignment="1">
      <alignment horizontal="center" vertical="center"/>
    </xf>
    <xf numFmtId="165" fontId="44" fillId="0" borderId="57" xfId="0" applyNumberFormat="1" applyFont="1" applyFill="1" applyBorder="1" applyAlignment="1">
      <alignment horizontal="center" vertical="center"/>
    </xf>
    <xf numFmtId="165" fontId="44" fillId="0" borderId="58" xfId="0" applyNumberFormat="1" applyFont="1" applyFill="1" applyBorder="1" applyAlignment="1">
      <alignment horizontal="center" vertical="center"/>
    </xf>
    <xf numFmtId="165" fontId="59" fillId="0" borderId="0" xfId="0" applyNumberFormat="1" applyFont="1" applyFill="1" applyBorder="1" applyAlignment="1">
      <alignment horizontal="center"/>
    </xf>
    <xf numFmtId="0" fontId="51" fillId="0" borderId="34" xfId="0" applyFont="1" applyBorder="1" applyAlignment="1">
      <alignment horizontal="center"/>
    </xf>
    <xf numFmtId="0" fontId="51" fillId="0" borderId="0" xfId="0" applyFont="1" applyBorder="1" applyAlignment="1">
      <alignment horizontal="center"/>
    </xf>
    <xf numFmtId="0" fontId="51" fillId="0" borderId="33"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15" fillId="0" borderId="35" xfId="0" applyFont="1" applyBorder="1" applyAlignment="1">
      <alignment horizontal="center"/>
    </xf>
    <xf numFmtId="0" fontId="24" fillId="0" borderId="0" xfId="0" applyFont="1" applyAlignment="1">
      <alignment horizontal="left"/>
    </xf>
    <xf numFmtId="0" fontId="24" fillId="0" borderId="0" xfId="0" applyFont="1" applyAlignment="1">
      <alignment horizontal="center"/>
    </xf>
    <xf numFmtId="0" fontId="50" fillId="0" borderId="34" xfId="0" applyFont="1" applyBorder="1" applyAlignment="1">
      <alignment horizontal="center"/>
    </xf>
    <xf numFmtId="0" fontId="50" fillId="0" borderId="0" xfId="0" applyFont="1" applyBorder="1" applyAlignment="1">
      <alignment horizontal="center"/>
    </xf>
    <xf numFmtId="0" fontId="7" fillId="0" borderId="34" xfId="0" applyFont="1" applyBorder="1" applyAlignment="1">
      <alignment horizontal="center"/>
    </xf>
    <xf numFmtId="0" fontId="7" fillId="0" borderId="0" xfId="0" applyFont="1" applyBorder="1" applyAlignment="1">
      <alignment horizontal="center"/>
    </xf>
    <xf numFmtId="0" fontId="24" fillId="0" borderId="30" xfId="0" applyFont="1" applyBorder="1" applyAlignment="1">
      <alignment horizontal="center"/>
    </xf>
    <xf numFmtId="0" fontId="24" fillId="0" borderId="30" xfId="0" applyFont="1" applyBorder="1" applyAlignment="1">
      <alignment horizontal="left"/>
    </xf>
    <xf numFmtId="165" fontId="49" fillId="0" borderId="34" xfId="0" applyNumberFormat="1" applyFont="1" applyFill="1" applyBorder="1" applyAlignment="1">
      <alignment horizontal="center" vertical="center"/>
    </xf>
    <xf numFmtId="165" fontId="49" fillId="0" borderId="0" xfId="0" applyNumberFormat="1" applyFont="1" applyFill="1" applyBorder="1" applyAlignment="1">
      <alignment horizontal="center" vertical="center"/>
    </xf>
    <xf numFmtId="0" fontId="31" fillId="0" borderId="59" xfId="0" applyFont="1" applyBorder="1" applyAlignment="1">
      <alignment horizontal="left"/>
    </xf>
    <xf numFmtId="0" fontId="31" fillId="0" borderId="39" xfId="0" applyFont="1" applyBorder="1" applyAlignment="1">
      <alignment horizontal="left"/>
    </xf>
    <xf numFmtId="0" fontId="61" fillId="0" borderId="60" xfId="0" applyFont="1" applyFill="1" applyBorder="1" applyAlignment="1">
      <alignment horizontal="center"/>
    </xf>
    <xf numFmtId="0" fontId="61" fillId="0" borderId="38" xfId="0" applyFont="1" applyFill="1" applyBorder="1" applyAlignment="1">
      <alignment horizontal="center"/>
    </xf>
    <xf numFmtId="0" fontId="27" fillId="32" borderId="61" xfId="0" applyFont="1" applyFill="1" applyBorder="1" applyAlignment="1">
      <alignment horizontal="center"/>
    </xf>
    <xf numFmtId="0" fontId="27" fillId="32" borderId="20" xfId="0" applyFont="1" applyFill="1" applyBorder="1" applyAlignment="1">
      <alignment horizontal="center"/>
    </xf>
    <xf numFmtId="0" fontId="28" fillId="0" borderId="51" xfId="0" applyFont="1" applyBorder="1" applyAlignment="1">
      <alignment horizontal="left"/>
    </xf>
    <xf numFmtId="0" fontId="28" fillId="0" borderId="15" xfId="0" applyFont="1" applyBorder="1" applyAlignment="1">
      <alignment horizontal="left"/>
    </xf>
    <xf numFmtId="0" fontId="32" fillId="0" borderId="0" xfId="0" applyFont="1" applyBorder="1" applyAlignment="1">
      <alignment horizontal="center" vertical="center"/>
    </xf>
    <xf numFmtId="0" fontId="27" fillId="0" borderId="34" xfId="0" applyFont="1" applyFill="1" applyBorder="1" applyAlignment="1">
      <alignment horizontal="center"/>
    </xf>
    <xf numFmtId="0" fontId="27" fillId="0" borderId="0" xfId="0" applyFont="1" applyFill="1" applyBorder="1" applyAlignment="1">
      <alignment horizontal="center"/>
    </xf>
    <xf numFmtId="0" fontId="48" fillId="0" borderId="0" xfId="0" applyFont="1" applyBorder="1" applyAlignment="1">
      <alignment horizontal="center"/>
    </xf>
    <xf numFmtId="0" fontId="48" fillId="0" borderId="0" xfId="0" applyFont="1" applyBorder="1" applyAlignment="1">
      <alignment horizontal="lef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51</xdr:row>
      <xdr:rowOff>85725</xdr:rowOff>
    </xdr:from>
    <xdr:to>
      <xdr:col>21</xdr:col>
      <xdr:colOff>0</xdr:colOff>
      <xdr:row>54</xdr:row>
      <xdr:rowOff>104775</xdr:rowOff>
    </xdr:to>
    <xdr:sp>
      <xdr:nvSpPr>
        <xdr:cNvPr id="1" name="Rectangle 2138"/>
        <xdr:cNvSpPr>
          <a:spLocks/>
        </xdr:cNvSpPr>
      </xdr:nvSpPr>
      <xdr:spPr>
        <a:xfrm>
          <a:off x="85725" y="12268200"/>
          <a:ext cx="21402675" cy="676275"/>
        </a:xfrm>
        <a:prstGeom prst="rect">
          <a:avLst/>
        </a:prstGeom>
        <a:solidFill>
          <a:srgbClr val="FFFFFF"/>
        </a:solidFill>
        <a:ln w="28575" cmpd="sng">
          <a:noFill/>
        </a:ln>
      </xdr:spPr>
      <xdr:txBody>
        <a:bodyPr vertOverflow="clip" wrap="square" lIns="45720" tIns="32004" rIns="45720" bIns="32004" anchor="ctr"/>
        <a:p>
          <a:pPr algn="just">
            <a:defRPr/>
          </a:pPr>
          <a:r>
            <a:rPr lang="en-US" cap="none" sz="1300" b="1" i="0" u="sng" baseline="0">
              <a:solidFill>
                <a:srgbClr val="000000"/>
              </a:solidFill>
            </a:rPr>
            <a:t>ΣΗΜΕΙΩΣΗ</a:t>
          </a:r>
          <a:r>
            <a:rPr lang="en-US" cap="none" sz="1300" b="1" i="0" u="none" baseline="0">
              <a:solidFill>
                <a:srgbClr val="000000"/>
              </a:solidFill>
            </a:rPr>
            <a:t> :</a:t>
          </a:r>
          <a:r>
            <a:rPr lang="en-US" cap="none" sz="1300" b="0" i="0" u="none" baseline="0">
              <a:solidFill>
                <a:srgbClr val="000000"/>
              </a:solidFill>
            </a:rPr>
            <a:t> Η Αξία των κονδυλίων του Ενεργητικού (Γ ΙΙ-1) "Γήπεδα-Οικόπεδα" (Γ ΙΙ-2) "Ορυχεία, Μεταλλεία, Λατομεία, Αγροί, Φυτείες, Δάση" και (Γ ΙΙ-3) "Κτίρια και τεχνικά έργα" της απογραφής ενάρξεως της χρήσεως 2003 προσδιορίστηκαν με βάση το σύστημα του αντικειμενικού προσδιορισμού της αξίας των ακινήτων που προβλέπονται από τις ισχύουσες φορολογικές διατάξεις. Οποιεσδήποτε αποκλίσεις στα παραπάνω κονδύλια που θα προκύψουν από την εφαρμογή του Εθνικού Κτηματολογίου θα τακτοποιηθούν σύμφωνα με τα οριζόμενα στην περίπτωση 8 της παραγράφου 1.1.108 του Π.Δ. 315/1999.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15</xdr:col>
      <xdr:colOff>9525</xdr:colOff>
      <xdr:row>55</xdr:row>
      <xdr:rowOff>0</xdr:rowOff>
    </xdr:to>
    <xdr:sp>
      <xdr:nvSpPr>
        <xdr:cNvPr id="1" name="Rectangle 2"/>
        <xdr:cNvSpPr>
          <a:spLocks/>
        </xdr:cNvSpPr>
      </xdr:nvSpPr>
      <xdr:spPr>
        <a:xfrm>
          <a:off x="114300" y="12782550"/>
          <a:ext cx="14497050" cy="0"/>
        </a:xfrm>
        <a:prstGeom prst="rect">
          <a:avLst/>
        </a:prstGeom>
        <a:solidFill>
          <a:srgbClr val="FFFFFF"/>
        </a:solidFill>
        <a:ln w="28575" cmpd="sng">
          <a:noFill/>
        </a:ln>
      </xdr:spPr>
      <xdr:txBody>
        <a:bodyPr vertOverflow="clip" wrap="square" lIns="45720" tIns="32004" rIns="45720" bIns="32004" anchor="ctr"/>
        <a:p>
          <a:pPr algn="just">
            <a:defRPr/>
          </a:pPr>
          <a:r>
            <a:rPr lang="en-US" cap="none" sz="1500" b="1" i="1" u="sng" baseline="0">
              <a:solidFill>
                <a:srgbClr val="000000"/>
              </a:solidFill>
              <a:latin typeface="Arial"/>
              <a:ea typeface="Arial"/>
              <a:cs typeface="Arial"/>
            </a:rPr>
            <a:t>Έκθεση επί των Οικονομικών Καταστάσεων</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Ελέγξαμε τις συνημμένες Οικονομικές Καταστάσεις του "ΔΗΜΟΥ ΜΕΣΟΠΟΤΑΜΙΑΣ", που αποτελούνται από τον ισολογισμό της 31ης Δεκεμβρίου 2006,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500" b="1" i="1" u="sng" baseline="0">
              <a:solidFill>
                <a:srgbClr val="000000"/>
              </a:solidFill>
              <a:latin typeface="Arial"/>
              <a:ea typeface="Arial"/>
              <a:cs typeface="Arial"/>
            </a:rPr>
            <a:t>Ευθύνη Διοίκησης για τις Οικονομικές Καταστάσεις</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Η Διοίκηση του Δήμου έχει την ευθύνη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Η ευθύνη αυτή περιλαμβάνει σχεδιασμό, εφαρμογή και διατήρηση συστήματος εσωτερικού ελέγχου σχετικά με την κατάρτιση και εύλογη παρουσίαση οικονομικών καταστάσεων, απαλλαγμένων από ουσιώδη ανακρίβεια, που οφείλεται σε απάτη ή λάθος. Η  ευθύνη αυτή περιλαμβάνει επίσης  την επιλογή και εφαρμογή κατάλληλων λογιστικών πολιτικών και την διενέργεια λογιστικών εκτιμήσεων που είναι λογικές για τις περιστάσεις.
</a:t>
          </a:r>
          <a:r>
            <a:rPr lang="en-US" cap="none" sz="1500" b="1" i="1" u="sng" baseline="0">
              <a:solidFill>
                <a:srgbClr val="000000"/>
              </a:solidFill>
              <a:latin typeface="Arial"/>
              <a:ea typeface="Arial"/>
              <a:cs typeface="Arial"/>
            </a:rPr>
            <a:t>Ευθύνη Ελεγκτή</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Δική μας ευθύνη είναι η έκφραση γνώμης επί αυτών των Οικονομικών Καταστάσεων, με βάση τον έλεγχό μας. Ο έλεγχός μας στα πλαίσια του οποίου λάβαμε υπόψη και τις διατάξεις του Δημοτικού και Κοινοτικού Κώδικα (Π.Δ. 410/1995 όπως ισχύει), διενεργήθηκε σύμφωνα με τα Ελληνικά Ελεγκτικά Πρότυπα, που είναι εναρμονισμένα με τα Διεθνή Ελεγκτικά Πρότυπα. Τα Πρότυπα αυτά απαιτούν τη συμμόρφωσή μας με τους κανόνες δεοντολογίας και το σχεδιασμό και διενέργεια του ελέγχου μας με σκοπό την εύλογη διασφάλιση ότι οι οικονομικές καταστάσεις είναι απαλλαγμένες από ουσιώδη ανακρίβεια. Ο έλεγχος περιλαμβάνει τη διενέργεια διαδικασιών για την συγκέντρωση ελεγκτικών τεκμηρίων, σχετικά με τα ποσά και τις πληροφορίες που περιλαμβάνονται στις οικονομικές καταστάσεις. Οι διαδικασίες επιλέγονται  κατά την κρίση του ελεγκτή  και περιλαμβάνουν την εκτίμηση του κινδύνου ουσιώδους ανακρίβειας των οικονομικών καταστάσεων, λόγω απάτης ή λάθους. Για την εκτίμηση του κινδύνου αυτού, ο ελεγκτής λαμβάνει υπόψη το σύστημα εσωτερικού ελέγχου σχετικά με την κατάρτιση και εύλογη παρουσίαση των οικονομικών καταστάσεων, με σκοπό το σχεδιασμό ελεγκτικών διαδικασιών για τις περιστάσεις και όχι για την έκφραση γνώμης επί της αποτελεσματικότητας του συστήματος εσωτερικού ελέγχου του Δήμου. Ο έλεγχος περιλαμβάνει επίσης την αξιολόγηση της καταλληλότητας των λογιστικών πολιτικών που εφαρμόσθηκαν και του εύλογου των εκτιμήσεων που έγιναν από τη Διοίκηση του Δήμου,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γνώμης μας. Από τον ελεγχό μας προέκυψε ότι : Στο λογαριασμό του Ενεργητικού (Δ.ΙΙ-1) "Απαιτήσεις από πώληση αγαθών και υπηρεσιών", περιλαμβάνεται ποσό € 92.074,00 περίπου, το οποίο αφορά καθυστερημένες απαιτήσεις από έσοδα του Δήμου που είχαν βεβαιωθεί κυρίως σε προηγούμενες χρήσεις και στην παρούσα χρήση. Δεν έγινε πρόβλεψη σε βάρος των αποτελεσμάτων για πιθανή ζημία που θα προκύψει από τη μη είσπραξη των απαιτήσεων αυτών.
</a:t>
          </a:r>
          <a:r>
            <a:rPr lang="en-US" cap="none" sz="1500" b="1" i="1" u="sng" baseline="0">
              <a:solidFill>
                <a:srgbClr val="000000"/>
              </a:solidFill>
              <a:latin typeface="Arial"/>
              <a:ea typeface="Arial"/>
              <a:cs typeface="Arial"/>
            </a:rPr>
            <a:t>Γνώμη</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Κατά τη γνώμη μας, με εξαίρεση την επίπτωση του θέματος που μνημονεύεται στην προηγούμενη παράγραφο, οι ανωτέρω Οικονομικές Καταστάσεις  παρουσιάζουν εύλογα από κάθε ουσιώδη άποψη την οικονομική κατάσταση του Δήμου κατά την 31η Δεκεμβρίου 2006 και την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a:t>
          </a:r>
          <a:r>
            <a:rPr lang="en-US" cap="none" sz="1500" b="1" i="1" u="sng" baseline="0">
              <a:solidFill>
                <a:srgbClr val="000000"/>
              </a:solidFill>
              <a:latin typeface="Arial"/>
              <a:ea typeface="Arial"/>
              <a:cs typeface="Arial"/>
            </a:rPr>
            <a:t>Αναφορά επί άλλων νομικών και  κανονιστικών θεμάτων</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Το περιεχόμενο της Έκθεσης της Δημαρχιακής Επιτροπής προς το Δημοτικό Συμβούλιο είναι συνεπές με τις συνημμένες  οικονομικές καταστάσεις.</a:t>
          </a:r>
        </a:p>
      </xdr:txBody>
    </xdr:sp>
    <xdr:clientData fLocksWithSheet="0"/>
  </xdr:twoCellAnchor>
  <xdr:twoCellAnchor>
    <xdr:from>
      <xdr:col>2</xdr:col>
      <xdr:colOff>3228975</xdr:colOff>
      <xdr:row>55</xdr:row>
      <xdr:rowOff>0</xdr:rowOff>
    </xdr:from>
    <xdr:to>
      <xdr:col>6</xdr:col>
      <xdr:colOff>1000125</xdr:colOff>
      <xdr:row>55</xdr:row>
      <xdr:rowOff>0</xdr:rowOff>
    </xdr:to>
    <xdr:pic>
      <xdr:nvPicPr>
        <xdr:cNvPr id="2" name="Picture 3"/>
        <xdr:cNvPicPr preferRelativeResize="1">
          <a:picLocks noChangeAspect="1"/>
        </xdr:cNvPicPr>
      </xdr:nvPicPr>
      <xdr:blipFill>
        <a:blip r:embed="rId1"/>
        <a:stretch>
          <a:fillRect/>
        </a:stretch>
      </xdr:blipFill>
      <xdr:spPr>
        <a:xfrm>
          <a:off x="3600450" y="12782550"/>
          <a:ext cx="30956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55</xdr:row>
      <xdr:rowOff>0</xdr:rowOff>
    </xdr:from>
    <xdr:to>
      <xdr:col>15</xdr:col>
      <xdr:colOff>19050</xdr:colOff>
      <xdr:row>55</xdr:row>
      <xdr:rowOff>0</xdr:rowOff>
    </xdr:to>
    <xdr:sp>
      <xdr:nvSpPr>
        <xdr:cNvPr id="1" name="Rectangle 2"/>
        <xdr:cNvSpPr>
          <a:spLocks/>
        </xdr:cNvSpPr>
      </xdr:nvSpPr>
      <xdr:spPr>
        <a:xfrm>
          <a:off x="104775" y="12753975"/>
          <a:ext cx="14516100" cy="0"/>
        </a:xfrm>
        <a:prstGeom prst="rect">
          <a:avLst/>
        </a:prstGeom>
        <a:solidFill>
          <a:srgbClr val="FFFFFF"/>
        </a:solidFill>
        <a:ln w="28575" cmpd="sng">
          <a:noFill/>
        </a:ln>
      </xdr:spPr>
      <xdr:txBody>
        <a:bodyPr vertOverflow="clip" wrap="square" lIns="45720" tIns="32004" rIns="45720" bIns="32004" anchor="ctr"/>
        <a:p>
          <a:pPr algn="just">
            <a:defRPr/>
          </a:pPr>
          <a:r>
            <a:rPr lang="en-US" cap="none" sz="1500" b="1" i="1" u="sng" baseline="0">
              <a:solidFill>
                <a:srgbClr val="000000"/>
              </a:solidFill>
              <a:latin typeface="Arial"/>
              <a:ea typeface="Arial"/>
              <a:cs typeface="Arial"/>
            </a:rPr>
            <a:t>Έκθεση επί των Οικονομικών Καταστάσεων</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Ελέγξαμε τις συνημμένες Οικονομικές Καταστάσεις του "ΔΗΜΟΥ ΜΕΣΟΠΟΤΑΜΙΑΣ", που αποτελούνται από τον ισολογισμό της 31ης Δεκεμβρίου 2006,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500" b="1" i="1" u="sng" baseline="0">
              <a:solidFill>
                <a:srgbClr val="000000"/>
              </a:solidFill>
              <a:latin typeface="Arial"/>
              <a:ea typeface="Arial"/>
              <a:cs typeface="Arial"/>
            </a:rPr>
            <a:t>Ευθύνη Διοίκησης για τις Οικονομικές Καταστάσεις</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Η Διοίκηση του Δήμου έχει την ευθύνη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Η ευθύνη αυτή περιλαμβάνει σχεδιασμό, εφαρμογή και διατήρηση συστήματος εσωτερικού ελέγχου σχετικά με την κατάρτιση και εύλογη παρουσίαση οικονομικών καταστάσεων, απαλλαγμένων από ουσιώδη ανακρίβεια, που οφείλεται σε απάτη ή λάθος. Η  ευθύνη αυτή περιλαμβάνει επίσης  την επιλογή και εφαρμογή κατάλληλων λογιστικών πολιτικών και την διενέργεια λογιστικών εκτιμήσεων που είναι λογικές για τις περιστάσεις.
</a:t>
          </a:r>
          <a:r>
            <a:rPr lang="en-US" cap="none" sz="1500" b="1" i="1" u="sng" baseline="0">
              <a:solidFill>
                <a:srgbClr val="000000"/>
              </a:solidFill>
              <a:latin typeface="Arial"/>
              <a:ea typeface="Arial"/>
              <a:cs typeface="Arial"/>
            </a:rPr>
            <a:t>Ευθύνη Ελεγκτή</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Δική μας ευθύνη είναι η έκφραση γνώμης επί αυτών των Οικονομικών Καταστάσεων, με βάση τον έλεγχό μας. Ο έλεγχός μας στα πλαίσια του οποίου λάβαμε υπόψη και τις διατάξεις του Δημοτικού και Κοινοτικού Κώδικα (Π.Δ. 410/1995 όπως ισχύει), διενεργήθηκε σύμφωνα με τα Ελληνικά Ελεγκτικά Πρότυπα, που είναι εναρμονισμένα με τα Διεθνή Ελεγκτικά Πρότυπα. Τα Πρότυπα αυτά απαιτούν τη συμμόρφωσή μας με τους κανόνες δεοντολογίας και το σχεδιασμό και διενέργεια του ελέγχου μας με σκοπό την εύλογη διασφάλιση ότι οι οικονομικές καταστάσεις είναι απαλλαγμένες από ουσιώδη ανακρίβεια. Ο έλεγχος περιλαμβάνει τη διενέργεια διαδικασιών για την συγκέντρωση ελεγκτικών τεκμηρίων, σχετικά με τα ποσά και τις πληροφορίες που περιλαμβάνονται στις οικονομικές καταστάσεις. Οι διαδικασίες επιλέγονται  κατά την κρίση του ελεγκτή  και περιλαμβάνουν την εκτίμηση του κινδύνου ουσιώδους ανακρίβειας των οικονομικών καταστάσεων, λόγω απάτης ή λάθους. Για την εκτίμηση του κινδύνου αυτού, ο ελεγκτής λαμβάνει υπόψη το σύστημα εσωτερικού ελέγχου σχετικά με την κατάρτιση και εύλογη παρουσίαση των οικονομικών καταστάσεων, με σκοπό το σχεδιασμό ελεγκτικών διαδικασιών για τις περιστάσεις και όχι για την έκφραση γνώμης επί της αποτελεσματικότητας του συστήματος εσωτερικού ελέγχου του Δήμου. Ο έλεγχος περιλαμβάνει επίσης την αξιολόγηση της καταλληλότητας των λογιστικών πολιτικών που εφαρμόσθηκαν και του εύλογου των εκτιμήσεων που έγιναν από τη Διοίκηση του Δήμου,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γνώμης μας. Από τον ελεγχό μας προέκυψε ότι : Στο λογαριασμό του Ενεργητικού (Δ.ΙΙ-1) "Απαιτήσεις από πώληση αγαθών και υπηρεσιών", περιλαμβάνεται ποσό € 92.074,00 περίπου, το οποίο αφορά καθυστερημένες απαιτήσεις από έσοδα του Δήμου που είχαν βεβαιωθεί κυρίως σε προηγούμενες χρήσεις και στην παρούσα χρήση. Δεν έγινε πρόβλεψη σε βάρος των αποτελεσμάτων για πιθανή ζημία που θα προκύψει από τη μη είσπραξη των απαιτήσεων αυτών.
</a:t>
          </a:r>
          <a:r>
            <a:rPr lang="en-US" cap="none" sz="1500" b="1" i="1" u="sng" baseline="0">
              <a:solidFill>
                <a:srgbClr val="000000"/>
              </a:solidFill>
              <a:latin typeface="Arial"/>
              <a:ea typeface="Arial"/>
              <a:cs typeface="Arial"/>
            </a:rPr>
            <a:t>Γνώμη</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Κατά τη γνώμη μας, με εξαίρεση την επίπτωση του θέματος που μνημονεύεται στην προηγούμενη παράγραφο, οι ανωτέρω Οικονομικές Καταστάσεις  παρουσιάζουν εύλογα από κάθε ουσιώδη άποψη την οικονομική κατάσταση του Δήμου κατά την 31η Δεκεμβρίου 2006 και την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a:t>
          </a:r>
          <a:r>
            <a:rPr lang="en-US" cap="none" sz="1500" b="1" i="1" u="sng" baseline="0">
              <a:solidFill>
                <a:srgbClr val="000000"/>
              </a:solidFill>
              <a:latin typeface="Arial"/>
              <a:ea typeface="Arial"/>
              <a:cs typeface="Arial"/>
            </a:rPr>
            <a:t>Αναφορά επί άλλων νομικών και  κανονιστικών θεμάτων</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Το περιεχόμενο της Έκθεσης της Δημαρχιακής Επιτροπής προς το Δημοτικό Συμβούλιο είναι συνεπές με τις συνημμένες  οικονομικές καταστάσεις.</a:t>
          </a:r>
        </a:p>
      </xdr:txBody>
    </xdr:sp>
    <xdr:clientData fLocksWithSheet="0"/>
  </xdr:twoCellAnchor>
  <xdr:twoCellAnchor>
    <xdr:from>
      <xdr:col>2</xdr:col>
      <xdr:colOff>3228975</xdr:colOff>
      <xdr:row>55</xdr:row>
      <xdr:rowOff>0</xdr:rowOff>
    </xdr:from>
    <xdr:to>
      <xdr:col>6</xdr:col>
      <xdr:colOff>1000125</xdr:colOff>
      <xdr:row>55</xdr:row>
      <xdr:rowOff>0</xdr:rowOff>
    </xdr:to>
    <xdr:pic>
      <xdr:nvPicPr>
        <xdr:cNvPr id="2" name="Picture 3"/>
        <xdr:cNvPicPr preferRelativeResize="1">
          <a:picLocks noChangeAspect="1"/>
        </xdr:cNvPicPr>
      </xdr:nvPicPr>
      <xdr:blipFill>
        <a:blip r:embed="rId1"/>
        <a:stretch>
          <a:fillRect/>
        </a:stretch>
      </xdr:blipFill>
      <xdr:spPr>
        <a:xfrm>
          <a:off x="3600450" y="12753975"/>
          <a:ext cx="30956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55</xdr:row>
      <xdr:rowOff>95250</xdr:rowOff>
    </xdr:from>
    <xdr:to>
      <xdr:col>23</xdr:col>
      <xdr:colOff>57150</xdr:colOff>
      <xdr:row>57</xdr:row>
      <xdr:rowOff>0</xdr:rowOff>
    </xdr:to>
    <xdr:sp>
      <xdr:nvSpPr>
        <xdr:cNvPr id="1" name="Text Box 1"/>
        <xdr:cNvSpPr txBox="1">
          <a:spLocks noChangeArrowheads="1"/>
        </xdr:cNvSpPr>
      </xdr:nvSpPr>
      <xdr:spPr>
        <a:xfrm>
          <a:off x="114300" y="11306175"/>
          <a:ext cx="17487900" cy="876300"/>
        </a:xfrm>
        <a:prstGeom prst="rect">
          <a:avLst/>
        </a:prstGeom>
        <a:solidFill>
          <a:srgbClr val="FFFFFF"/>
        </a:solidFill>
        <a:ln w="9525"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ΣΗΜΕΙΩΣΕΙΣ:</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Επί ορισμένων ακινήτων του Δήμου έχουν εγγραφεί προσημειώσεις υποθηκών ύψους € 4.824.067,33 για εξασφάλιση δανείων της Δημοτικής Επιχείρησης Ύδρευσης &amp; Αποχέτευσης Κοζάνης (Δ.Ε.Υ.Α.Κ.), καθώς και προσημειώσεις υποθηκών ύψους € 410.</a:t>
          </a:r>
          <a:r>
            <a:rPr lang="en-US" cap="none" sz="1200" b="0" i="0" u="none" baseline="0">
              <a:solidFill>
                <a:srgbClr val="000000"/>
              </a:solidFill>
              <a:latin typeface="Arial"/>
              <a:ea typeface="Arial"/>
              <a:cs typeface="Arial"/>
            </a:rPr>
            <a:t>16</a:t>
          </a:r>
          <a:r>
            <a:rPr lang="en-US" cap="none" sz="1200" b="0" i="0" u="none" baseline="0">
              <a:solidFill>
                <a:srgbClr val="000000"/>
              </a:solidFill>
              <a:latin typeface="Arial"/>
              <a:ea typeface="Arial"/>
              <a:cs typeface="Arial"/>
            </a:rPr>
            <a:t>6,41 για εξασφάλιση δανείων του Δήμου. </a:t>
          </a:r>
          <a:r>
            <a:rPr lang="en-US" cap="none" sz="1200" b="1" i="0" u="none" baseline="0">
              <a:solidFill>
                <a:srgbClr val="000000"/>
              </a:solidFill>
              <a:latin typeface="Arial"/>
              <a:ea typeface="Arial"/>
              <a:cs typeface="Arial"/>
            </a:rPr>
            <a:t>2)</a:t>
          </a:r>
          <a:r>
            <a:rPr lang="en-US" cap="none" sz="1200" b="0" i="0" u="none" baseline="0">
              <a:solidFill>
                <a:srgbClr val="000000"/>
              </a:solidFill>
              <a:latin typeface="Arial"/>
              <a:ea typeface="Arial"/>
              <a:cs typeface="Arial"/>
            </a:rPr>
            <a:t> Η Αξία των κονδυλίων του Ενεργητικού (Γ ΙΙ-1) "Γήπεδα-Οικόπεδα" (Γ ΙΙ-2) "Ορυχεία,Μεταλλεία,Λατομεία,Αγροί,Φυτείες,Δάση" και (Γ ΙΙ-3) "Κτίρια &amp; Τεχνικά έργα" της απογραφής ενάρξεως της χρήσεως 2001 προσδιορίστηκαν με βάση το σύστημα του αντικειμενικού προσδιορισμού της αξίας των ακινήτων που προβλέπονται από τις ισχύουσες φορολογικές διατάξεις. Οποιεσδήποτε αποκλίσεις στα παραπάνω κονδύλια που θα προκύψουν από την εφαρμογή του Εθνικού Κτηματολογίου θα τακτοποιηθούν σύμφωνα με τα οριζόμενα στην περίπτωση 8 της παραγράφου 1.1.108 του Π.Δ. 315/1999. </a:t>
          </a:r>
          <a:r>
            <a:rPr lang="en-US" cap="none" sz="1200" b="1" i="0" u="none" baseline="0">
              <a:solidFill>
                <a:srgbClr val="000000"/>
              </a:solidFill>
              <a:latin typeface="Arial"/>
              <a:ea typeface="Arial"/>
              <a:cs typeface="Arial"/>
            </a:rPr>
            <a:t>3) </a:t>
          </a:r>
          <a:r>
            <a:rPr lang="en-US" cap="none" sz="1200" b="0" i="0" u="none" baseline="0">
              <a:solidFill>
                <a:srgbClr val="000000"/>
              </a:solidFill>
              <a:latin typeface="Arial"/>
              <a:ea typeface="Arial"/>
              <a:cs typeface="Arial"/>
            </a:rPr>
            <a:t>Στην παρούσα χρήση έγινε αύξηση του Κεφαλαίου κατά € 774.276,14 που προέρχεται από μεταβολή του πάγιου ενεργητικού της απογραφής έναρξης, η οποία τακτοποιήθηκε σύμφωνα με τα οριζόμενα στην περίπτωση 8 της παραγράφου 1.1.108 του Π.Δ. 315/1999.  
</a:t>
          </a:r>
          <a:r>
            <a:rPr lang="en-US" cap="none" sz="1200" b="0" i="0" u="none" baseline="0">
              <a:solidFill>
                <a:srgbClr val="000000"/>
              </a:solidFill>
              <a:latin typeface="Arial"/>
              <a:ea typeface="Arial"/>
              <a:cs typeface="Arial"/>
            </a:rPr>
            <a:t>               
</a:t>
          </a:r>
        </a:p>
      </xdr:txBody>
    </xdr:sp>
    <xdr:clientData/>
  </xdr:twoCellAnchor>
  <xdr:twoCellAnchor>
    <xdr:from>
      <xdr:col>0</xdr:col>
      <xdr:colOff>76200</xdr:colOff>
      <xdr:row>55</xdr:row>
      <xdr:rowOff>66675</xdr:rowOff>
    </xdr:from>
    <xdr:to>
      <xdr:col>23</xdr:col>
      <xdr:colOff>57150</xdr:colOff>
      <xdr:row>56</xdr:row>
      <xdr:rowOff>447675</xdr:rowOff>
    </xdr:to>
    <xdr:sp>
      <xdr:nvSpPr>
        <xdr:cNvPr id="2" name="Text Box 1"/>
        <xdr:cNvSpPr txBox="1">
          <a:spLocks noChangeArrowheads="1"/>
        </xdr:cNvSpPr>
      </xdr:nvSpPr>
      <xdr:spPr>
        <a:xfrm>
          <a:off x="76200" y="11277600"/>
          <a:ext cx="17526000" cy="847725"/>
        </a:xfrm>
        <a:prstGeom prst="rect">
          <a:avLst/>
        </a:prstGeom>
        <a:solidFill>
          <a:srgbClr val="FFFFFF"/>
        </a:solidFill>
        <a:ln w="9525"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ΣΗΜΕΙΩΣΕΙΣ:</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Επί ορισμένων ακινήτων του Δήμου έχουν εγγραφεί προσημειώσεις υποθηκών ύψους € 4.824.067,33 για εξασφάλιση δανείων της Δημοτικής Επιχείρησης Ύδρευσης &amp; Αποχέτευσης Κοζάνης (Δ.Ε.Υ.Α.Κ.), καθώς και προσημειώσεις υποθηκών ύψους € 410.</a:t>
          </a:r>
          <a:r>
            <a:rPr lang="en-US" cap="none" sz="1200" b="0" i="0" u="none" baseline="0">
              <a:solidFill>
                <a:srgbClr val="000000"/>
              </a:solidFill>
              <a:latin typeface="Arial"/>
              <a:ea typeface="Arial"/>
              <a:cs typeface="Arial"/>
            </a:rPr>
            <a:t>16</a:t>
          </a:r>
          <a:r>
            <a:rPr lang="en-US" cap="none" sz="1200" b="0" i="0" u="none" baseline="0">
              <a:solidFill>
                <a:srgbClr val="000000"/>
              </a:solidFill>
              <a:latin typeface="Arial"/>
              <a:ea typeface="Arial"/>
              <a:cs typeface="Arial"/>
            </a:rPr>
            <a:t>6,41 για εξασφάλιση δανείων του Δήμου. </a:t>
          </a:r>
          <a:r>
            <a:rPr lang="en-US" cap="none" sz="1200" b="1" i="0" u="none" baseline="0">
              <a:solidFill>
                <a:srgbClr val="000000"/>
              </a:solidFill>
              <a:latin typeface="Arial"/>
              <a:ea typeface="Arial"/>
              <a:cs typeface="Arial"/>
            </a:rPr>
            <a:t>2)</a:t>
          </a:r>
          <a:r>
            <a:rPr lang="en-US" cap="none" sz="1200" b="0" i="0" u="none" baseline="0">
              <a:solidFill>
                <a:srgbClr val="000000"/>
              </a:solidFill>
              <a:latin typeface="Arial"/>
              <a:ea typeface="Arial"/>
              <a:cs typeface="Arial"/>
            </a:rPr>
            <a:t> Η Αξία των κονδυλίων του Ενεργητικού (Γ ΙΙ-1) "Γήπεδα-Οικόπεδα" (Γ ΙΙ-2) "Ορυχεία,Μεταλλεία,Λατομεία,Αγροί,Φυτείες,Δάση" και (Γ ΙΙ-3) "Κτίρια &amp; Τεχνικά έργα" της απογραφής ενάρξεως της χρήσεως 2001 προσδιορίστηκαν με βάση το σύστημα του αντικειμενικού προσδιορισμού της αξίας των ακινήτων που προβλέπονται από τις ισχύουσες φορολογικές διατάξεις. Οποιεσδήποτε αποκλίσεις στα παραπάνω κονδύλια που θα προκύψουν από την εφαρμογή του Εθνικού Κτηματολογίου θα τακτοποιηθούν σύμφωνα με τα οριζόμενα στην περίπτωση 8 της παραγράφου 1.1.108 του Π.Δ. 315/1999.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72</xdr:row>
      <xdr:rowOff>28575</xdr:rowOff>
    </xdr:from>
    <xdr:to>
      <xdr:col>16</xdr:col>
      <xdr:colOff>0</xdr:colOff>
      <xdr:row>101</xdr:row>
      <xdr:rowOff>0</xdr:rowOff>
    </xdr:to>
    <xdr:sp>
      <xdr:nvSpPr>
        <xdr:cNvPr id="1" name="Rectangle 2561"/>
        <xdr:cNvSpPr>
          <a:spLocks/>
        </xdr:cNvSpPr>
      </xdr:nvSpPr>
      <xdr:spPr>
        <a:xfrm>
          <a:off x="114300" y="15678150"/>
          <a:ext cx="14335125" cy="7153275"/>
        </a:xfrm>
        <a:prstGeom prst="rect">
          <a:avLst/>
        </a:prstGeom>
        <a:solidFill>
          <a:srgbClr val="FFFFFF"/>
        </a:solidFill>
        <a:ln w="28575" cmpd="sng">
          <a:noFill/>
        </a:ln>
      </xdr:spPr>
      <xdr:txBody>
        <a:bodyPr vertOverflow="clip" wrap="square" lIns="36000" tIns="36000" rIns="45720" bIns="32004" anchor="ctr"/>
        <a:p>
          <a:pPr algn="just">
            <a:defRPr/>
          </a:pPr>
          <a:r>
            <a:rPr lang="en-US" cap="none" sz="1100" b="1" i="0" u="sng" baseline="0">
              <a:solidFill>
                <a:srgbClr val="000000"/>
              </a:solidFill>
            </a:rPr>
            <a:t>Έκθεση επί της Κατάστασης απογραφής - Ισολογισμού έναρξης </a:t>
          </a:r>
          <a:r>
            <a:rPr lang="en-US" cap="none" sz="1100" b="0" i="0" u="none" baseline="0">
              <a:solidFill>
                <a:srgbClr val="000000"/>
              </a:solidFill>
            </a:rPr>
            <a:t>
</a:t>
          </a:r>
          <a:r>
            <a:rPr lang="en-US" cap="none" sz="1100" b="0" i="0" u="none" baseline="0">
              <a:solidFill>
                <a:srgbClr val="000000"/>
              </a:solidFill>
            </a:rPr>
            <a:t>Ελέγξαμε τη συνημμένη κατάσταση απογραφής - Ισολογισμός έναρξης του Δήμου Κοζάνης της 1ης Ιανουαρίου 2011.
</a:t>
          </a:r>
          <a:r>
            <a:rPr lang="en-US" cap="none" sz="1100" b="1" i="0" u="sng" baseline="0">
              <a:solidFill>
                <a:srgbClr val="000000"/>
              </a:solidFill>
            </a:rPr>
            <a:t>Ευθύνη της διοίκησης για την κατάσταση απογραφής έναρξης</a:t>
          </a:r>
          <a:r>
            <a:rPr lang="en-US" cap="none" sz="1100" b="0" i="0" u="none" baseline="0">
              <a:solidFill>
                <a:srgbClr val="000000"/>
              </a:solidFill>
            </a:rPr>
            <a:t>
</a:t>
          </a:r>
          <a:r>
            <a:rPr lang="en-US" cap="none" sz="1100" b="0" i="0" u="none" baseline="0">
              <a:solidFill>
                <a:srgbClr val="000000"/>
              </a:solidFill>
            </a:rPr>
            <a:t>Η διοίκηση είναι υπεύθυνη για την κατάρτιση και εύλογη παρουσίαση αυτής της κατάστασης απογραφής έναρξης, σύμφωνα με τις απαιτήσεις του πλαισίου χρηματοοικονομικής αναφοράς του Π.Δ. 315/1999, σχετικά με την κατάρτιση αυτής της κατάστασης απογραφής έναρξης και για εκείνες τις εσωτερικές δικλίδες που η διοίκηση καθορίζει ως απαραίτητες ώστε να καθίσταται δυνατή η κατάρτιση της κατάστασης αυτής, απαλλαγμένης από ουσιώδες σφάλμα, οφειλόμενο είτε σε απάτη είτε σε λάθος. 
</a:t>
          </a:r>
          <a:r>
            <a:rPr lang="en-US" cap="none" sz="1100" b="1" i="0" u="sng" baseline="0">
              <a:solidFill>
                <a:srgbClr val="000000"/>
              </a:solidFill>
            </a:rPr>
            <a:t>Ευθύνη του ελεγκτή</a:t>
          </a:r>
          <a:r>
            <a:rPr lang="en-US" cap="none" sz="1100" b="0" i="0" u="none" baseline="0">
              <a:solidFill>
                <a:srgbClr val="000000"/>
              </a:solidFill>
            </a:rPr>
            <a:t>
</a:t>
          </a:r>
          <a:r>
            <a:rPr lang="en-US" cap="none" sz="1100" b="0" i="0" u="none" baseline="0">
              <a:solidFill>
                <a:srgbClr val="000000"/>
              </a:solidFill>
            </a:rPr>
            <a:t>Η δική μας ευθύνη είναι να εκφράσουμε γνώμη επί αυτής της κατάστασης απογραφής έναρξης,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να διενεργούμε τον έλεγχο με σκοπό την απόκτηση εύλογης διασφάλισης για το εάν η κατάσταση απογραφής έναρξης είναι απαλλαγμένη από ουσιώδες σφάλμα. Ο έλεγχος περιλαμβάνει τη διενέργεια διαδικασιών για την απόκτηση ελεγκτικών τεκμηρίων σχετικά με τα ποσά και τις γνωστοποιήσεις στην κατάσταση απογραφής έναρξης. Οι επιλεγόμενες διαδικασίες βασίζονται στην κρίση του ελεγκτή, περιλαμβανομένης της εκτίμησης των κινδύνων ουσιώδους σφάλματος της κατάστασης απογραφής έναρξης, οφειλόμενου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της κατάστασης απογραφής έναρξης του Δήμου,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του Δήμου. Ο έλεγχος περιλαμβάνει επίσης την αξιολόγηση της καταλληλότητας των λογιστικών πολιτικών που χρησιμοποιήθηκαν και του εύλογου των λογιστικών εκτιμήσεων, που έγιναν από τη διοίκηση, καθώς και την αξιολόγηση της συνολικής παρουσίασης της κατάστασης απογραφής έναρξης.
</a:t>
          </a:r>
          <a:r>
            <a:rPr lang="en-US" cap="none" sz="1100" b="0" i="0" u="none" baseline="0">
              <a:solidFill>
                <a:srgbClr val="000000"/>
              </a:solidFill>
            </a:rPr>
            <a:t>Πιστεύουμε ότι τα ελεγκτικά τεκμήρια που έχουμε αποκτήσει είναι επαρκή και κατάλληλα για να παράσχουν βάση για την ελεγκτική μας γνώμη.
</a:t>
          </a:r>
          <a:r>
            <a:rPr lang="en-US" cap="none" sz="1100" b="1" i="0" u="sng" baseline="0">
              <a:solidFill>
                <a:srgbClr val="000000"/>
              </a:solidFill>
            </a:rPr>
            <a:t>Βάση για Γνώμη με Επιφύλαξη</a:t>
          </a:r>
          <a:r>
            <a:rPr lang="en-US" cap="none" sz="1100" b="0" i="0" u="none" baseline="0">
              <a:solidFill>
                <a:srgbClr val="000000"/>
              </a:solidFill>
            </a:rPr>
            <a:t> 
</a:t>
          </a:r>
          <a:r>
            <a:rPr lang="en-US" cap="none" sz="1100" b="0" i="0" u="none" baseline="0">
              <a:solidFill>
                <a:srgbClr val="000000"/>
              </a:solidFill>
            </a:rPr>
            <a:t>Από τον έλεγχο μας προέκυψαν τα εξής: 
</a:t>
          </a:r>
          <a:r>
            <a:rPr lang="en-US" cap="none" sz="1100" b="0" i="0" u="none" baseline="0">
              <a:solidFill>
                <a:srgbClr val="000000"/>
              </a:solidFill>
            </a:rPr>
            <a:t>1) Στο λογαριασμό του Ενεργητικού (Γ.ΙΙΙ-1) "Τίτλοι πάγιας επένδυσης" περιλαμβάνεται συμμετοχή του Δήμου σε δύο (2) Δημοτικές επιχειρήσεις οι οποίες δεν ελέγχονται από Ορκωτό Ελεγκτή Λογιστή. Οι παραπάνω συμμετοχές έχουν αποτιμηθεί στην αξία κτήσεως τους σύμφωνα με την παράγραφο 2.2.112 του Π.Δ. 315/1999, η οποία ανέρχεται σε € 44.673,52. Σύμφωνα με τον τελευταίο νόμιμα συνταγμένο Ισολογισμό των ανωτέρω Δημοτικών επιχειρήσεων προκύπτει οτι η καθαρή τους θέση είναι αρνητική, με συνέπεια τα Ίδια Κεφάλαια του Δήμου να εμφανίζονται ισόποσα αυξημένα.
</a:t>
          </a:r>
          <a:r>
            <a:rPr lang="en-US" cap="none" sz="1100" b="0" i="0" u="none" baseline="0">
              <a:solidFill>
                <a:srgbClr val="000000"/>
              </a:solidFill>
            </a:rPr>
            <a:t>2) Στο λογαριασμό του Ενεργητικού (Δ.ΙΙ-1) "Απαιτήσεις από πώληση αγαθών και υπηρεσιών", περιλαμβάνεται ποσό €  3.442.557,73, το οποίο αφορά καθυστερημένες απαιτήσεις από έσοδα του Δήμου που είχαν βεβαιωθεί κυρίως σε προηγούμενες χρήσεις και στην παρούσα χρήση. Δεν έγινε πρόβλεψη για πιθανή ζημία που θα προκύψει από τη μη είσπραξη των απαιτήσεων αυτών.
</a:t>
          </a:r>
          <a:r>
            <a:rPr lang="en-US" cap="none" sz="1100" b="0" i="0" u="none" baseline="0">
              <a:solidFill>
                <a:srgbClr val="000000"/>
              </a:solidFill>
            </a:rPr>
            <a:t>3) Στους λογαριασμούς του παθητικού Γ.ΙΙ - 5 "Υποχρεώσεις από φόρους - τέλη" και Γ.ΙΙ - 6 "Ασφαλιστικοί Οργανισμοί"  περιλαμβάνονται καθυστερούμενες υποχρεώσεις συνολικού ύψους € 6.689.514,32. Δεν έγινε πρόβλεψη σε βάρος των αποτελεσμάτων της χρήσεως για προσαυξήσεις που θα προκύψουν από την εκπρόθεσμη καταβολή τους. Κατά την εκτίμησή μας το ύψος αυτών, σε περίπτωση που ο Δήμος δεν προχωρήσει σε ρύθμιση όλων των οφειλών του, θα ανέλθει σε € 2.193.890,00, με συνέπεια τα ίδια κεφάλαια του Δήμου να εμφανίζονται ισόποσα αυξημένα. 
</a:t>
          </a:r>
          <a:r>
            <a:rPr lang="en-US" cap="none" sz="1100" b="0" i="0" u="none" baseline="0">
              <a:solidFill>
                <a:srgbClr val="000000"/>
              </a:solidFill>
            </a:rPr>
            <a:t>4) Κατά του Δήμου έχουν ασκηθεί αγωγές από τρίτους, διεκδικώντας αποζημιώσεις συνολικού ποσού ευρώ 7.761.242,09. Η τελική έκβαση των αγωγών αυτών δεν είναι δυνατόν να προβλεφθεί στο παρόν στάδιο και, ως εκ τούτου, δεν έχει γίνει οποιαδήποτε πρόβλεψη στις οικονομικές καταστάσεις σε σχέση με τις αγωγές αυτές. 
</a:t>
          </a:r>
          <a:r>
            <a:rPr lang="en-US" cap="none" sz="1100" b="1" i="0" u="sng" baseline="0">
              <a:solidFill>
                <a:srgbClr val="000000"/>
              </a:solidFill>
            </a:rPr>
            <a:t>Γνώμη</a:t>
          </a:r>
          <a:r>
            <a:rPr lang="en-US" cap="none" sz="1100" b="0" i="0" u="none" baseline="0">
              <a:solidFill>
                <a:srgbClr val="000000"/>
              </a:solidFill>
            </a:rPr>
            <a:t>
</a:t>
          </a:r>
          <a:r>
            <a:rPr lang="en-US" cap="none" sz="1100" b="0" i="0" u="none" baseline="0">
              <a:solidFill>
                <a:srgbClr val="000000"/>
              </a:solidFill>
            </a:rPr>
            <a:t>Κατά τη γνώμη μας, εκτός από τις επιπτώσεις των θεμάτων που μνημονεύονται στην παράγραφο Βάση για Γνώμη με Επιφύλαξη, η κατάσταση απογραφής -  Ισολογισμός έναρξης παρουσιάζει εύλογα, από κάθε ουσιώδη άποψη, τη χρηματοοικονομική θέση του Δήμου Κοζάνης κατά την 1η Ιανουαρίου 2011, σύμφωνα με τις απαιτήσεις του πλαισίου χρηματοοικονομικής αναφοράς του Π.Δ. 315/1999 που είναι σχετικές με την κατάρτιση αυτής της κατάστασης απογραφής έναρξης.
</a:t>
          </a:r>
          <a:r>
            <a:rPr lang="en-US" cap="none" sz="1100" b="1" i="0" u="sng" baseline="0">
              <a:solidFill>
                <a:srgbClr val="000000"/>
              </a:solidFill>
            </a:rPr>
            <a:t>Θέματα  Έμφασης</a:t>
          </a:r>
          <a:r>
            <a:rPr lang="en-US" cap="none" sz="1100" b="0" i="0" u="none" baseline="0">
              <a:solidFill>
                <a:srgbClr val="000000"/>
              </a:solidFill>
            </a:rPr>
            <a:t>
</a:t>
          </a:r>
          <a:r>
            <a:rPr lang="en-US" cap="none" sz="1100" b="0" i="0" u="none" baseline="0">
              <a:solidFill>
                <a:srgbClr val="000000"/>
              </a:solidFill>
            </a:rPr>
            <a:t>1) Επί ορισμένων ακινήτων του Δήμου έχουν εγγραφεί προσημειώσεις υποθηκών ύψους € 4.824.067,33 για εξασφάλιση δανείων της Δημοτικής Επιχείρησης Ύδρευσης &amp; Αποχέτευσης Κοζάνης (Δ.Ε.Υ.Α.Κ.), καθώς και προσημειώσεις υποθηκών ύψους € 410.166,41 για εξασφάλιση δανείων του Δήμου. 
</a:t>
          </a:r>
          <a:r>
            <a:rPr lang="en-US" cap="none" sz="1100" b="0" i="0" u="none" baseline="0">
              <a:solidFill>
                <a:srgbClr val="000000"/>
              </a:solidFill>
            </a:rPr>
            <a:t>2) Οι υποχρεώσεις από υπογραφείσες συμβάσεις, οι οποίες δεν έχουν εκτελεσθεί ή ολοκληρωθεί έως την λήξη του έτους 2010 ανέρχονται στο ποσό των € 8.449.223,45.
</a:t>
          </a:r>
          <a:r>
            <a:rPr lang="en-US" cap="none" sz="1100" b="0" i="0" u="none" baseline="0">
              <a:solidFill>
                <a:srgbClr val="000000"/>
              </a:solidFill>
            </a:rPr>
            <a:t>3) Η Αξία των κονδυλίων του Ενεργητικού (Γ ΙΙ-1) "Γήπεδα-Οικόπεδα" (Γ ΙΙ-2) "Ορυχεία, Μεταλλεία, Λατομεία, Αγροί, Φυτείες, Δάση"  και (Γ ΙΙ-3) "Κτίρια &amp; Τεχνικά έργα" έχει προσδιοριστεί με βάση το σύστημα του αντικειμενικού προσδιορισμού της αξίας των ακινήτων που προβλέπονται από τις ισχύουσες φορολογικές διατάξεις. Οποιασδήποτε αποκλίσεις στα παραπάνω κονδύλια που θα προκύψουν  από την εφαρμογή του Εθνικού Κτηματολογίου, θα τακτοποιηθούν σύμφωνα με τα οριζόμενα στην περίπτωση 8 της παραγράφου  1.1.108 του Π.Δ. 315/1999.</a:t>
          </a:r>
        </a:p>
      </xdr:txBody>
    </xdr:sp>
    <xdr:clientData fLocksWithSheet="0"/>
  </xdr:twoCellAnchor>
  <xdr:twoCellAnchor>
    <xdr:from>
      <xdr:col>2</xdr:col>
      <xdr:colOff>76200</xdr:colOff>
      <xdr:row>103</xdr:row>
      <xdr:rowOff>104775</xdr:rowOff>
    </xdr:from>
    <xdr:to>
      <xdr:col>2</xdr:col>
      <xdr:colOff>1009650</xdr:colOff>
      <xdr:row>105</xdr:row>
      <xdr:rowOff>142875</xdr:rowOff>
    </xdr:to>
    <xdr:pic>
      <xdr:nvPicPr>
        <xdr:cNvPr id="2" name="Picture 5" descr="BDO_Logo_RGB 100%"/>
        <xdr:cNvPicPr preferRelativeResize="1">
          <a:picLocks noChangeAspect="1"/>
        </xdr:cNvPicPr>
      </xdr:nvPicPr>
      <xdr:blipFill>
        <a:blip r:embed="rId1"/>
        <a:stretch>
          <a:fillRect/>
        </a:stretch>
      </xdr:blipFill>
      <xdr:spPr>
        <a:xfrm>
          <a:off x="419100" y="23441025"/>
          <a:ext cx="933450" cy="542925"/>
        </a:xfrm>
        <a:prstGeom prst="rect">
          <a:avLst/>
        </a:prstGeom>
        <a:noFill/>
        <a:ln w="9525" cmpd="sng">
          <a:noFill/>
        </a:ln>
      </xdr:spPr>
    </xdr:pic>
    <xdr:clientData/>
  </xdr:twoCellAnchor>
  <xdr:twoCellAnchor>
    <xdr:from>
      <xdr:col>2</xdr:col>
      <xdr:colOff>1066800</xdr:colOff>
      <xdr:row>103</xdr:row>
      <xdr:rowOff>0</xdr:rowOff>
    </xdr:from>
    <xdr:to>
      <xdr:col>2</xdr:col>
      <xdr:colOff>3552825</xdr:colOff>
      <xdr:row>106</xdr:row>
      <xdr:rowOff>85725</xdr:rowOff>
    </xdr:to>
    <xdr:sp>
      <xdr:nvSpPr>
        <xdr:cNvPr id="3" name="Text Box 2562"/>
        <xdr:cNvSpPr txBox="1">
          <a:spLocks noChangeArrowheads="1"/>
        </xdr:cNvSpPr>
      </xdr:nvSpPr>
      <xdr:spPr>
        <a:xfrm>
          <a:off x="1409700" y="23336250"/>
          <a:ext cx="2486025" cy="790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400" b="1" i="0" u="none" baseline="0">
              <a:solidFill>
                <a:srgbClr val="000000"/>
              </a:solidFill>
              <a:latin typeface="Times New Roman"/>
              <a:ea typeface="Times New Roman"/>
              <a:cs typeface="Times New Roman"/>
            </a:rPr>
            <a:t>ΟΡΚΩΤΟΙ ΕΛΕΓΚΤΕΣ Α.Ε.</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Arial"/>
              <a:ea typeface="Arial"/>
              <a:cs typeface="Arial"/>
            </a:rPr>
            <a:t>Α.Μ. Σ.Ο.Ε.Λ. 111
</a:t>
          </a:r>
          <a:r>
            <a:rPr lang="en-US" cap="none" sz="1400" b="0" i="0" u="none" baseline="0">
              <a:solidFill>
                <a:srgbClr val="000000"/>
              </a:solidFill>
              <a:latin typeface="Arial"/>
              <a:ea typeface="Arial"/>
              <a:cs typeface="Arial"/>
            </a:rPr>
            <a:t>Πατησίων 81 / Αθήνα 10434</a:t>
          </a:r>
        </a:p>
      </xdr:txBody>
    </xdr:sp>
    <xdr:clientData/>
  </xdr:twoCellAnchor>
  <xdr:oneCellAnchor>
    <xdr:from>
      <xdr:col>2</xdr:col>
      <xdr:colOff>1019175</xdr:colOff>
      <xdr:row>33</xdr:row>
      <xdr:rowOff>0</xdr:rowOff>
    </xdr:from>
    <xdr:ext cx="180975" cy="295275"/>
    <xdr:sp fLocksText="0">
      <xdr:nvSpPr>
        <xdr:cNvPr id="4" name="4 - TextBox"/>
        <xdr:cNvSpPr txBox="1">
          <a:spLocks noChangeArrowheads="1"/>
        </xdr:cNvSpPr>
      </xdr:nvSpPr>
      <xdr:spPr>
        <a:xfrm>
          <a:off x="1362075" y="7610475"/>
          <a:ext cx="180975"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ercules\Desktop\&#925;&#917;&#927;&#931;%20&#916;&#919;&#924;&#927;&#931;%20&#922;&#927;&#918;&#913;&#925;&#919;&#931;\BDO\BDO%202011\&#916;&#919;&#924;&#927;&#921;\&#916;&#919;&#924;&#927;&#931;%20&#917;&#923;&#921;&#924;&#917;&#921;&#913;&#931;%202010\&#916;&#919;&#924;&#927;&#931;%20&#917;&#923;&#921;&#924;&#917;&#921;&#913;&#931;%202009%20-%20&#934;&#933;&#923;&#923;&#913;%20&#917;&#923;&#917;&#915;&#935;&#927;&#9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ercules\Desktop\&#925;&#917;&#927;&#931;%20&#916;&#919;&#924;&#927;&#931;%20&#922;&#927;&#918;&#913;&#925;&#919;&#931;\BDO\BDO%202011\&#916;&#919;&#924;&#927;&#921;\&#916;&#919;&#924;&#927;&#931;%20&#917;&#923;&#921;&#924;&#917;&#921;&#913;&#931;%202010\&#934;&#933;&#923;&#923;&#927;%20&#924;&#917;&#929;&#921;&#931;&#924;&#927;&#933;%202009%20&#916;&#919;&#924;&#927;&#931;%20&#917;&#923;&#921;&#924;&#917;&#921;&#913;&#9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ercules\Desktop\&#925;&#917;&#927;&#931;%20&#916;&#919;&#924;&#927;&#931;%20&#922;&#927;&#918;&#913;&#925;&#919;&#931;\BDO\BDO%202011\&#916;&#919;&#924;&#927;&#921;\&#925;&#917;&#927;&#931;%20&#916;&#919;&#924;&#927;&#931;%20&#924;&#913;&#929;&#937;&#925;&#917;&#921;&#913;&#931;%20-%20&#931;&#913;&#928;&#937;&#925;\&#921;&#931;&#927;&#923;&#927;&#915;&#921;&#931;&#924;&#927;&#931;%20&#917;&#925;&#913;&#929;&#926;&#919;&#931;%20&#916;&#919;&#924;&#927;&#933;%20&#924;&#913;&#929;&#937;&#925;&#917;&#921;&#913;&#931;%20-%20&#931;&#913;&#928;&#937;&#9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ΦE 10"/>
      <sheetName val="ΦΕ 11"/>
      <sheetName val="ΦΕ 12"/>
      <sheetName val="ΦΕ 13"/>
      <sheetName val="ΦΕ 14"/>
      <sheetName val="ΦΕ 15"/>
      <sheetName val="ΦΕ 16"/>
      <sheetName val="ΦΕ 17"/>
      <sheetName val="ΦΕ 18"/>
      <sheetName val="ΦΕ 20"/>
      <sheetName val="ΦΕ 24"/>
      <sheetName val="ΦΕ 25"/>
      <sheetName val="ΦΕ 26"/>
      <sheetName val="ΦΕ 28"/>
      <sheetName val="ΦΕ 30"/>
      <sheetName val="ΦΕ 31"/>
      <sheetName val="ΦΕ 33"/>
      <sheetName val="ΦΕ 34"/>
      <sheetName val="ΦΕ 35"/>
      <sheetName val="ΦΕ 36"/>
      <sheetName val="ΦΕ 38"/>
      <sheetName val="ΦΕ 40"/>
      <sheetName val="ΦΕ 41"/>
      <sheetName val="ΦΕ 42"/>
      <sheetName val="ΦΕ 43"/>
      <sheetName val="ΦΕ 44"/>
      <sheetName val="ΦE 45"/>
      <sheetName val="ΦΕ 50"/>
      <sheetName val="ΦΕ 52"/>
      <sheetName val="ΦΕ 53"/>
      <sheetName val="ΦΕ 54"/>
      <sheetName val="ΦΕ 55"/>
      <sheetName val="ΦΕ 56"/>
      <sheetName val="ΦΕ 60"/>
      <sheetName val="ΦE 61"/>
      <sheetName val="ΦE 62"/>
      <sheetName val="ΦE 63"/>
      <sheetName val="ΦE 64"/>
      <sheetName val="ΦE 65"/>
      <sheetName val="ΦE 66"/>
      <sheetName val="ΦΕ 67"/>
      <sheetName val="ΦΕ 68"/>
      <sheetName val="ΦΕ 70"/>
      <sheetName val="ΦΕ 71"/>
      <sheetName val="ΦΕ 72"/>
      <sheetName val="ΦΕ 73"/>
      <sheetName val="ΦΕ 74"/>
      <sheetName val="ΦΕ 75"/>
      <sheetName val="ΦΕ 76"/>
      <sheetName val="ΦΕ 81"/>
      <sheetName val="ΦΕ 82"/>
      <sheetName val="ΦΕ 83"/>
      <sheetName val="ΦΕ 84"/>
    </sheetNames>
    <sheetDataSet>
      <sheetData sheetId="0">
        <row r="18">
          <cell r="D18">
            <v>1275763.98</v>
          </cell>
        </row>
        <row r="23">
          <cell r="D23">
            <v>974898.28</v>
          </cell>
        </row>
      </sheetData>
      <sheetData sheetId="1">
        <row r="18">
          <cell r="D18">
            <v>3828957.62</v>
          </cell>
        </row>
        <row r="19">
          <cell r="D19">
            <v>3330689.85</v>
          </cell>
        </row>
      </sheetData>
      <sheetData sheetId="2">
        <row r="19">
          <cell r="D19">
            <v>28141.489999999998</v>
          </cell>
        </row>
        <row r="20">
          <cell r="D20">
            <v>27043.47</v>
          </cell>
        </row>
      </sheetData>
      <sheetData sheetId="3">
        <row r="20">
          <cell r="D20">
            <v>384563.08</v>
          </cell>
        </row>
        <row r="21">
          <cell r="D21">
            <v>195236.66</v>
          </cell>
        </row>
      </sheetData>
      <sheetData sheetId="4">
        <row r="19">
          <cell r="D19">
            <v>203543.33000000002</v>
          </cell>
        </row>
        <row r="20">
          <cell r="D20">
            <v>111875.32</v>
          </cell>
        </row>
      </sheetData>
      <sheetData sheetId="5">
        <row r="22">
          <cell r="D22">
            <v>3384481.25</v>
          </cell>
        </row>
      </sheetData>
      <sheetData sheetId="6">
        <row r="21">
          <cell r="D21">
            <v>9593.96</v>
          </cell>
        </row>
        <row r="22">
          <cell r="D22">
            <v>9593.83</v>
          </cell>
        </row>
        <row r="27">
          <cell r="D27">
            <v>771998.82</v>
          </cell>
        </row>
        <row r="28">
          <cell r="D28">
            <v>554356.88</v>
          </cell>
        </row>
      </sheetData>
      <sheetData sheetId="7">
        <row r="21">
          <cell r="D21">
            <v>414043.18</v>
          </cell>
        </row>
        <row r="22">
          <cell r="D22">
            <v>220484.69</v>
          </cell>
        </row>
        <row r="25">
          <cell r="D25">
            <v>460622.77</v>
          </cell>
        </row>
        <row r="26">
          <cell r="D26">
            <v>247587.89</v>
          </cell>
        </row>
        <row r="29">
          <cell r="D29">
            <v>10841.23</v>
          </cell>
        </row>
        <row r="30">
          <cell r="D30">
            <v>4121.39</v>
          </cell>
        </row>
        <row r="33">
          <cell r="D33">
            <v>545845.95</v>
          </cell>
        </row>
        <row r="34">
          <cell r="D34">
            <v>88394.51</v>
          </cell>
        </row>
        <row r="37">
          <cell r="D37">
            <v>329174.52</v>
          </cell>
        </row>
        <row r="38">
          <cell r="D38">
            <v>59551.35</v>
          </cell>
        </row>
        <row r="41">
          <cell r="D41">
            <v>528232.54</v>
          </cell>
        </row>
        <row r="42">
          <cell r="D42">
            <v>53155.5</v>
          </cell>
        </row>
      </sheetData>
      <sheetData sheetId="8">
        <row r="18">
          <cell r="D18">
            <v>30000</v>
          </cell>
        </row>
      </sheetData>
      <sheetData sheetId="14">
        <row r="20">
          <cell r="D20">
            <v>468227.53</v>
          </cell>
        </row>
      </sheetData>
      <sheetData sheetId="19">
        <row r="19">
          <cell r="D19">
            <v>183567.3</v>
          </cell>
        </row>
      </sheetData>
      <sheetData sheetId="20">
        <row r="19">
          <cell r="D19">
            <v>55389.02</v>
          </cell>
        </row>
        <row r="20">
          <cell r="D20">
            <v>54895.15</v>
          </cell>
        </row>
      </sheetData>
      <sheetData sheetId="21">
        <row r="18">
          <cell r="D18">
            <v>2540680.81</v>
          </cell>
        </row>
      </sheetData>
      <sheetData sheetId="24">
        <row r="18">
          <cell r="D18">
            <v>5413918.2</v>
          </cell>
        </row>
      </sheetData>
      <sheetData sheetId="26">
        <row r="19">
          <cell r="D19">
            <v>356783.01</v>
          </cell>
        </row>
      </sheetData>
      <sheetData sheetId="27">
        <row r="18">
          <cell r="D18">
            <v>594524.28</v>
          </cell>
        </row>
      </sheetData>
      <sheetData sheetId="28">
        <row r="19">
          <cell r="D19">
            <v>8858.72</v>
          </cell>
        </row>
      </sheetData>
      <sheetData sheetId="29">
        <row r="18">
          <cell r="D18">
            <v>172546.48</v>
          </cell>
        </row>
        <row r="19">
          <cell r="D19">
            <v>170901.61000000002</v>
          </cell>
        </row>
      </sheetData>
      <sheetData sheetId="32">
        <row r="19">
          <cell r="D19">
            <v>275617.95</v>
          </cell>
        </row>
      </sheetData>
      <sheetData sheetId="38">
        <row r="22">
          <cell r="D22">
            <v>44104.03</v>
          </cell>
        </row>
      </sheetData>
      <sheetData sheetId="39">
        <row r="34">
          <cell r="D34">
            <v>424549.3599999999</v>
          </cell>
        </row>
      </sheetData>
      <sheetData sheetId="42">
        <row r="30">
          <cell r="D30">
            <v>562557.78</v>
          </cell>
        </row>
        <row r="31">
          <cell r="D31">
            <v>26736.9</v>
          </cell>
        </row>
        <row r="32">
          <cell r="D32">
            <v>1922321.13</v>
          </cell>
        </row>
        <row r="35">
          <cell r="D35">
            <v>353652.36</v>
          </cell>
        </row>
        <row r="37">
          <cell r="D37">
            <v>1894.67</v>
          </cell>
        </row>
      </sheetData>
      <sheetData sheetId="49">
        <row r="17">
          <cell r="D17">
            <v>393557.26</v>
          </cell>
        </row>
        <row r="19">
          <cell r="D19">
            <v>0</v>
          </cell>
        </row>
      </sheetData>
      <sheetData sheetId="50">
        <row r="17">
          <cell r="D17">
            <v>754.13</v>
          </cell>
        </row>
        <row r="18">
          <cell r="D18">
            <v>155018.81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s>
    <sheetDataSet>
      <sheetData sheetId="0">
        <row r="324">
          <cell r="D324">
            <v>3053401.6890000002</v>
          </cell>
          <cell r="E324">
            <v>268969.083</v>
          </cell>
          <cell r="F324">
            <v>160829.188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ΜΑΡΩΝΕΙΑ"/>
      <sheetName val="ΣΑΠΕΣ"/>
      <sheetName val="ΙΣΟΛ. ΕΝΑΡΞΗΣ"/>
    </sheetNames>
    <sheetDataSet>
      <sheetData sheetId="0">
        <row r="9">
          <cell r="F9">
            <v>0</v>
          </cell>
        </row>
      </sheetData>
      <sheetData sheetId="1">
        <row r="14">
          <cell r="G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M409"/>
  <sheetViews>
    <sheetView tabSelected="1" view="pageBreakPreview" zoomScale="60" zoomScalePageLayoutView="0" workbookViewId="0" topLeftCell="A1">
      <selection activeCell="B113" sqref="B113"/>
    </sheetView>
  </sheetViews>
  <sheetFormatPr defaultColWidth="9.140625" defaultRowHeight="12.75" outlineLevelRow="1"/>
  <cols>
    <col min="1" max="1" width="5.57421875" style="3" customWidth="1"/>
    <col min="2" max="2" width="73.7109375" style="3" customWidth="1"/>
    <col min="3" max="3" width="0.85546875" style="3" customWidth="1"/>
    <col min="4" max="4" width="19.140625" style="3" customWidth="1"/>
    <col min="5" max="5" width="0.85546875" style="3" customWidth="1"/>
    <col min="6" max="6" width="17.421875" style="3" customWidth="1"/>
    <col min="7" max="7" width="0.85546875" style="3" customWidth="1"/>
    <col min="8" max="8" width="21.140625" style="3" bestFit="1" customWidth="1"/>
    <col min="9" max="9" width="0.9921875" style="3" customWidth="1"/>
    <col min="10" max="10" width="19.140625" style="3" customWidth="1"/>
    <col min="11" max="11" width="0.85546875" style="3" customWidth="1"/>
    <col min="12" max="12" width="17.421875" style="3" customWidth="1"/>
    <col min="13" max="13" width="0.85546875" style="3" customWidth="1"/>
    <col min="14" max="14" width="21.140625" style="3" bestFit="1" customWidth="1"/>
    <col min="15" max="15" width="1.28515625" style="17" customWidth="1"/>
    <col min="16" max="16" width="6.28125" style="17" bestFit="1" customWidth="1"/>
    <col min="17" max="17" width="71.57421875" style="3" customWidth="1"/>
    <col min="18" max="18" width="0.85546875" style="3" customWidth="1"/>
    <col min="19" max="19" width="20.7109375" style="3" bestFit="1" customWidth="1"/>
    <col min="20" max="20" width="0.85546875" style="3" customWidth="1"/>
    <col min="21" max="21" width="20.7109375" style="3" bestFit="1" customWidth="1"/>
    <col min="22" max="22" width="1.28515625" style="3" customWidth="1"/>
    <col min="23" max="23" width="3.00390625" style="3" customWidth="1"/>
    <col min="24" max="16384" width="9.140625" style="3" customWidth="1"/>
  </cols>
  <sheetData>
    <row r="1" spans="1:22" ht="50.25">
      <c r="A1" s="589" t="s">
        <v>78</v>
      </c>
      <c r="B1" s="590"/>
      <c r="C1" s="590"/>
      <c r="D1" s="590"/>
      <c r="E1" s="590"/>
      <c r="F1" s="590"/>
      <c r="G1" s="590"/>
      <c r="H1" s="590"/>
      <c r="I1" s="590"/>
      <c r="J1" s="590"/>
      <c r="K1" s="590"/>
      <c r="L1" s="590"/>
      <c r="M1" s="590"/>
      <c r="N1" s="590"/>
      <c r="O1" s="590"/>
      <c r="P1" s="590"/>
      <c r="Q1" s="590"/>
      <c r="R1" s="590"/>
      <c r="S1" s="590"/>
      <c r="T1" s="590"/>
      <c r="U1" s="590"/>
      <c r="V1" s="2"/>
    </row>
    <row r="2" spans="1:22" ht="45">
      <c r="A2" s="594" t="s">
        <v>73</v>
      </c>
      <c r="B2" s="595"/>
      <c r="C2" s="595"/>
      <c r="D2" s="595"/>
      <c r="E2" s="595"/>
      <c r="F2" s="595"/>
      <c r="G2" s="595"/>
      <c r="H2" s="595"/>
      <c r="I2" s="595"/>
      <c r="J2" s="595"/>
      <c r="K2" s="595"/>
      <c r="L2" s="595"/>
      <c r="M2" s="595"/>
      <c r="N2" s="595"/>
      <c r="O2" s="595"/>
      <c r="P2" s="595"/>
      <c r="Q2" s="595"/>
      <c r="R2" s="595"/>
      <c r="S2" s="595"/>
      <c r="T2" s="595"/>
      <c r="U2" s="595"/>
      <c r="V2" s="4"/>
    </row>
    <row r="3" spans="1:22" ht="34.5" thickBot="1">
      <c r="A3" s="591" t="s">
        <v>114</v>
      </c>
      <c r="B3" s="592"/>
      <c r="C3" s="592"/>
      <c r="D3" s="592"/>
      <c r="E3" s="592"/>
      <c r="F3" s="592"/>
      <c r="G3" s="592"/>
      <c r="H3" s="592"/>
      <c r="I3" s="592"/>
      <c r="J3" s="592"/>
      <c r="K3" s="592"/>
      <c r="L3" s="592"/>
      <c r="M3" s="592"/>
      <c r="N3" s="592"/>
      <c r="O3" s="592"/>
      <c r="P3" s="592"/>
      <c r="Q3" s="592"/>
      <c r="R3" s="592"/>
      <c r="S3" s="592"/>
      <c r="T3" s="592"/>
      <c r="U3" s="592"/>
      <c r="V3" s="5"/>
    </row>
    <row r="4" spans="1:22" s="12" customFormat="1" ht="24" thickTop="1">
      <c r="A4" s="6" t="s">
        <v>0</v>
      </c>
      <c r="B4" s="7"/>
      <c r="C4" s="8"/>
      <c r="D4" s="7"/>
      <c r="E4" s="9"/>
      <c r="F4" s="9"/>
      <c r="G4" s="9"/>
      <c r="H4" s="9"/>
      <c r="I4" s="9"/>
      <c r="J4" s="9"/>
      <c r="K4" s="9"/>
      <c r="L4" s="9"/>
      <c r="M4" s="9"/>
      <c r="N4" s="9"/>
      <c r="O4" s="10"/>
      <c r="P4" s="582" t="s">
        <v>1</v>
      </c>
      <c r="Q4" s="583"/>
      <c r="R4" s="583"/>
      <c r="S4" s="583"/>
      <c r="T4" s="583"/>
      <c r="U4" s="583"/>
      <c r="V4" s="11"/>
    </row>
    <row r="5" spans="1:22" ht="18">
      <c r="A5" s="13"/>
      <c r="B5" s="14"/>
      <c r="C5" s="14"/>
      <c r="D5" s="593" t="s">
        <v>115</v>
      </c>
      <c r="E5" s="593"/>
      <c r="F5" s="593"/>
      <c r="G5" s="593"/>
      <c r="H5" s="593"/>
      <c r="I5" s="108"/>
      <c r="J5" s="593" t="s">
        <v>116</v>
      </c>
      <c r="K5" s="593"/>
      <c r="L5" s="593"/>
      <c r="M5" s="593"/>
      <c r="N5" s="593"/>
      <c r="O5" s="15"/>
      <c r="P5" s="16"/>
      <c r="Q5" s="17"/>
      <c r="R5" s="18"/>
      <c r="S5" s="110" t="s">
        <v>82</v>
      </c>
      <c r="T5" s="106"/>
      <c r="U5" s="110" t="s">
        <v>8</v>
      </c>
      <c r="V5" s="4"/>
    </row>
    <row r="6" spans="1:22" ht="18">
      <c r="A6" s="1" t="s">
        <v>25</v>
      </c>
      <c r="B6" s="14" t="s">
        <v>26</v>
      </c>
      <c r="C6" s="20"/>
      <c r="D6" s="108" t="s">
        <v>2</v>
      </c>
      <c r="E6" s="109"/>
      <c r="F6" s="108" t="s">
        <v>3</v>
      </c>
      <c r="G6" s="109"/>
      <c r="H6" s="108" t="s">
        <v>4</v>
      </c>
      <c r="I6" s="108"/>
      <c r="J6" s="108" t="s">
        <v>2</v>
      </c>
      <c r="K6" s="108"/>
      <c r="L6" s="108" t="s">
        <v>3</v>
      </c>
      <c r="M6" s="108"/>
      <c r="N6" s="108" t="s">
        <v>4</v>
      </c>
      <c r="O6" s="21"/>
      <c r="P6" s="22"/>
      <c r="Q6" s="23"/>
      <c r="R6" s="18"/>
      <c r="S6" s="110" t="s">
        <v>120</v>
      </c>
      <c r="T6" s="106"/>
      <c r="U6" s="110" t="s">
        <v>101</v>
      </c>
      <c r="V6" s="4"/>
    </row>
    <row r="7" spans="1:22" ht="17.25" thickBot="1">
      <c r="A7" s="13"/>
      <c r="B7" s="17" t="s">
        <v>48</v>
      </c>
      <c r="C7" s="24"/>
      <c r="D7" s="25">
        <f>'[1]ΦΕ 16'!$D$21</f>
        <v>9593.96</v>
      </c>
      <c r="E7" s="26"/>
      <c r="F7" s="25">
        <f>'[1]ΦΕ 16'!$D$22</f>
        <v>9593.83</v>
      </c>
      <c r="G7" s="26"/>
      <c r="H7" s="25">
        <f>D7-F7</f>
        <v>0.12999999999919964</v>
      </c>
      <c r="I7" s="27"/>
      <c r="J7" s="25">
        <f>'[1]ΦΕ 16'!$D$21</f>
        <v>9593.96</v>
      </c>
      <c r="K7" s="26"/>
      <c r="L7" s="25">
        <f>'[1]ΦΕ 16'!$D$22</f>
        <v>9593.83</v>
      </c>
      <c r="M7" s="26"/>
      <c r="N7" s="25">
        <f>J7-L7</f>
        <v>0.12999999999919964</v>
      </c>
      <c r="O7" s="28"/>
      <c r="P7" s="29" t="s">
        <v>16</v>
      </c>
      <c r="Q7" s="14" t="s">
        <v>17</v>
      </c>
      <c r="R7" s="19"/>
      <c r="S7" s="17"/>
      <c r="T7" s="17"/>
      <c r="U7" s="17"/>
      <c r="V7" s="4"/>
    </row>
    <row r="8" spans="1:22" ht="18" thickBot="1" thickTop="1">
      <c r="A8" s="13"/>
      <c r="B8" s="17"/>
      <c r="C8" s="30"/>
      <c r="D8" s="31"/>
      <c r="E8" s="30"/>
      <c r="F8" s="31"/>
      <c r="G8" s="30"/>
      <c r="H8" s="31"/>
      <c r="I8" s="30"/>
      <c r="J8" s="31"/>
      <c r="K8" s="30"/>
      <c r="L8" s="31"/>
      <c r="M8" s="30"/>
      <c r="N8" s="31"/>
      <c r="O8" s="32"/>
      <c r="P8" s="33" t="s">
        <v>13</v>
      </c>
      <c r="Q8" s="34" t="s">
        <v>18</v>
      </c>
      <c r="R8" s="24"/>
      <c r="S8" s="35">
        <f>'[1]ΦΕ 40'!$D$18</f>
        <v>2540680.81</v>
      </c>
      <c r="T8" s="17"/>
      <c r="U8" s="35">
        <f>'[1]ΦΕ 40'!$D$18</f>
        <v>2540680.81</v>
      </c>
      <c r="V8" s="4"/>
    </row>
    <row r="9" spans="1:22" ht="17.25" thickTop="1">
      <c r="A9" s="1" t="s">
        <v>23</v>
      </c>
      <c r="B9" s="14" t="s">
        <v>27</v>
      </c>
      <c r="C9" s="24"/>
      <c r="D9" s="36"/>
      <c r="E9" s="37"/>
      <c r="F9" s="37"/>
      <c r="G9" s="37"/>
      <c r="H9" s="38"/>
      <c r="I9" s="37"/>
      <c r="J9" s="36"/>
      <c r="K9" s="37"/>
      <c r="L9" s="37"/>
      <c r="M9" s="37"/>
      <c r="N9" s="38"/>
      <c r="O9" s="32"/>
      <c r="P9" s="33"/>
      <c r="Q9" s="34"/>
      <c r="R9" s="24"/>
      <c r="S9" s="26"/>
      <c r="T9" s="17"/>
      <c r="U9" s="39"/>
      <c r="V9" s="4"/>
    </row>
    <row r="10" spans="1:22" ht="16.5">
      <c r="A10" s="40" t="s">
        <v>13</v>
      </c>
      <c r="B10" s="41" t="s">
        <v>28</v>
      </c>
      <c r="C10" s="24"/>
      <c r="D10" s="36"/>
      <c r="E10" s="36"/>
      <c r="F10" s="36"/>
      <c r="G10" s="36"/>
      <c r="H10" s="36"/>
      <c r="I10" s="36"/>
      <c r="J10" s="36"/>
      <c r="K10" s="36"/>
      <c r="L10" s="36"/>
      <c r="M10" s="36"/>
      <c r="N10" s="36"/>
      <c r="O10" s="32"/>
      <c r="P10" s="33" t="s">
        <v>30</v>
      </c>
      <c r="Q10" s="34" t="s">
        <v>80</v>
      </c>
      <c r="R10" s="24"/>
      <c r="S10" s="26"/>
      <c r="T10" s="17"/>
      <c r="U10" s="39"/>
      <c r="V10" s="4"/>
    </row>
    <row r="11" spans="1:22" ht="17.25" thickBot="1">
      <c r="A11" s="13"/>
      <c r="B11" s="17" t="s">
        <v>49</v>
      </c>
      <c r="C11" s="24"/>
      <c r="D11" s="25">
        <v>882838.58</v>
      </c>
      <c r="E11" s="26"/>
      <c r="F11" s="25">
        <v>636953.53</v>
      </c>
      <c r="G11" s="26"/>
      <c r="H11" s="25">
        <f>D11-F11</f>
        <v>245885.04999999993</v>
      </c>
      <c r="I11" s="27"/>
      <c r="J11" s="25">
        <f>'[1]ΦΕ 16'!$D$27</f>
        <v>771998.82</v>
      </c>
      <c r="K11" s="26"/>
      <c r="L11" s="25">
        <f>'[1]ΦΕ 16'!$D$28</f>
        <v>554356.88</v>
      </c>
      <c r="M11" s="26"/>
      <c r="N11" s="25">
        <f>J11-L11</f>
        <v>217641.93999999994</v>
      </c>
      <c r="O11" s="32"/>
      <c r="P11" s="33"/>
      <c r="Q11" s="34" t="s">
        <v>81</v>
      </c>
      <c r="R11" s="24"/>
      <c r="S11" s="26"/>
      <c r="T11" s="17"/>
      <c r="U11" s="39"/>
      <c r="V11" s="4"/>
    </row>
    <row r="12" spans="1:22" ht="17.25" thickTop="1">
      <c r="A12" s="40" t="s">
        <v>15</v>
      </c>
      <c r="B12" s="41" t="s">
        <v>29</v>
      </c>
      <c r="C12" s="24"/>
      <c r="D12" s="26"/>
      <c r="E12" s="26"/>
      <c r="F12" s="26"/>
      <c r="G12" s="26"/>
      <c r="H12" s="26"/>
      <c r="I12" s="26"/>
      <c r="J12" s="26"/>
      <c r="K12" s="26"/>
      <c r="L12" s="26"/>
      <c r="M12" s="26"/>
      <c r="N12" s="26"/>
      <c r="O12" s="32"/>
      <c r="Q12" s="146" t="s">
        <v>121</v>
      </c>
      <c r="R12" s="146"/>
      <c r="S12" s="141">
        <v>1527109.51</v>
      </c>
      <c r="T12" s="146"/>
      <c r="U12" s="147">
        <v>0</v>
      </c>
      <c r="V12" s="4"/>
    </row>
    <row r="13" spans="1:22" ht="16.5">
      <c r="A13" s="13"/>
      <c r="B13" s="17" t="s">
        <v>50</v>
      </c>
      <c r="C13" s="24"/>
      <c r="D13" s="43">
        <f>'[1]ΦE 10'!$D$18</f>
        <v>1275763.98</v>
      </c>
      <c r="E13" s="26"/>
      <c r="F13" s="43">
        <v>0</v>
      </c>
      <c r="G13" s="26"/>
      <c r="H13" s="43">
        <f aca="true" t="shared" si="0" ref="H13:H25">D13-F13</f>
        <v>1275763.98</v>
      </c>
      <c r="I13" s="27"/>
      <c r="J13" s="43">
        <f>'[1]ΦE 10'!$D$18</f>
        <v>1275763.98</v>
      </c>
      <c r="K13" s="26"/>
      <c r="L13" s="43">
        <v>0</v>
      </c>
      <c r="M13" s="26"/>
      <c r="N13" s="43">
        <f aca="true" t="shared" si="1" ref="N13:N18">J13-L13</f>
        <v>1275763.98</v>
      </c>
      <c r="O13" s="32"/>
      <c r="P13" s="42"/>
      <c r="Q13" s="17" t="s">
        <v>72</v>
      </c>
      <c r="R13" s="24"/>
      <c r="S13" s="39">
        <v>5771954.01</v>
      </c>
      <c r="T13" s="17"/>
      <c r="U13" s="39">
        <f>'[1]ΦΕ 43'!$D$18</f>
        <v>5413918.2</v>
      </c>
      <c r="V13" s="4"/>
    </row>
    <row r="14" spans="1:22" ht="17.25" thickBot="1">
      <c r="A14" s="13"/>
      <c r="B14" s="17" t="s">
        <v>51</v>
      </c>
      <c r="C14" s="24"/>
      <c r="D14" s="43">
        <v>594943.17</v>
      </c>
      <c r="E14" s="26"/>
      <c r="F14" s="43">
        <v>270977.96</v>
      </c>
      <c r="G14" s="26"/>
      <c r="H14" s="43">
        <f t="shared" si="0"/>
        <v>323965.21</v>
      </c>
      <c r="I14" s="27"/>
      <c r="J14" s="43">
        <f>'[1]ΦΕ 17'!$D$21</f>
        <v>414043.18</v>
      </c>
      <c r="K14" s="26"/>
      <c r="L14" s="43">
        <f>'[1]ΦΕ 17'!$D$22</f>
        <v>220484.69</v>
      </c>
      <c r="M14" s="26"/>
      <c r="N14" s="43">
        <f t="shared" si="1"/>
        <v>193558.49</v>
      </c>
      <c r="O14" s="32"/>
      <c r="P14" s="42"/>
      <c r="Q14" s="17"/>
      <c r="R14" s="24"/>
      <c r="S14" s="149">
        <f>S12+S13</f>
        <v>7299063.52</v>
      </c>
      <c r="T14" s="17"/>
      <c r="U14" s="149">
        <f>U12+U13</f>
        <v>5413918.2</v>
      </c>
      <c r="V14" s="4"/>
    </row>
    <row r="15" spans="1:22" ht="17.25" thickTop="1">
      <c r="A15" s="13"/>
      <c r="B15" s="17" t="s">
        <v>52</v>
      </c>
      <c r="C15" s="24"/>
      <c r="D15" s="43">
        <v>799696.22</v>
      </c>
      <c r="E15" s="26"/>
      <c r="F15" s="43">
        <v>308439.38</v>
      </c>
      <c r="G15" s="26"/>
      <c r="H15" s="43">
        <f t="shared" si="0"/>
        <v>491256.83999999997</v>
      </c>
      <c r="I15" s="27"/>
      <c r="J15" s="43">
        <f>'[1]ΦΕ 17'!$D$25</f>
        <v>460622.77</v>
      </c>
      <c r="K15" s="26"/>
      <c r="L15" s="43">
        <f>'[1]ΦΕ 17'!$D$26</f>
        <v>247587.89</v>
      </c>
      <c r="M15" s="26"/>
      <c r="N15" s="43">
        <f t="shared" si="1"/>
        <v>213034.88</v>
      </c>
      <c r="O15" s="32"/>
      <c r="P15" s="33" t="s">
        <v>20</v>
      </c>
      <c r="Q15" s="34" t="s">
        <v>19</v>
      </c>
      <c r="R15" s="24"/>
      <c r="S15" s="45"/>
      <c r="T15" s="17"/>
      <c r="U15" s="46"/>
      <c r="V15" s="4"/>
    </row>
    <row r="16" spans="1:22" ht="17.25" thickBot="1">
      <c r="A16" s="13"/>
      <c r="B16" s="17" t="s">
        <v>53</v>
      </c>
      <c r="C16" s="24"/>
      <c r="D16" s="43">
        <f>'[1]ΦΕ 17'!$D$29</f>
        <v>10841.23</v>
      </c>
      <c r="E16" s="26"/>
      <c r="F16" s="43">
        <v>4988.69</v>
      </c>
      <c r="G16" s="26"/>
      <c r="H16" s="43">
        <f t="shared" si="0"/>
        <v>5852.54</v>
      </c>
      <c r="I16" s="27"/>
      <c r="J16" s="43">
        <f>'[1]ΦΕ 17'!$D$29</f>
        <v>10841.23</v>
      </c>
      <c r="K16" s="26"/>
      <c r="L16" s="43">
        <f>'[1]ΦΕ 17'!$D$30</f>
        <v>4121.39</v>
      </c>
      <c r="M16" s="26"/>
      <c r="N16" s="43">
        <f t="shared" si="1"/>
        <v>6719.839999999999</v>
      </c>
      <c r="O16" s="32"/>
      <c r="P16" s="22"/>
      <c r="Q16" s="47" t="s">
        <v>131</v>
      </c>
      <c r="R16" s="24"/>
      <c r="S16" s="148">
        <f>S63</f>
        <v>-859366.3300000001</v>
      </c>
      <c r="T16" s="39"/>
      <c r="U16" s="148">
        <f>U63</f>
        <v>-493141.40000000014</v>
      </c>
      <c r="V16" s="4"/>
    </row>
    <row r="17" spans="1:22" ht="17.25" thickTop="1">
      <c r="A17" s="13"/>
      <c r="B17" s="17" t="s">
        <v>54</v>
      </c>
      <c r="C17" s="24"/>
      <c r="D17" s="43">
        <f>'[1]ΦE 10'!$D$23</f>
        <v>974898.28</v>
      </c>
      <c r="E17" s="26"/>
      <c r="F17" s="43">
        <v>0</v>
      </c>
      <c r="G17" s="26"/>
      <c r="H17" s="43">
        <f t="shared" si="0"/>
        <v>974898.28</v>
      </c>
      <c r="I17" s="27"/>
      <c r="J17" s="43">
        <f>'[1]ΦE 10'!$D$23</f>
        <v>974898.28</v>
      </c>
      <c r="K17" s="26"/>
      <c r="L17" s="43">
        <v>0</v>
      </c>
      <c r="M17" s="26"/>
      <c r="N17" s="43">
        <f t="shared" si="1"/>
        <v>974898.28</v>
      </c>
      <c r="O17" s="32"/>
      <c r="P17" s="22"/>
      <c r="Q17" s="47"/>
      <c r="R17" s="24"/>
      <c r="S17" s="48"/>
      <c r="T17" s="45"/>
      <c r="U17" s="48"/>
      <c r="V17" s="4"/>
    </row>
    <row r="18" spans="1:22" ht="16.5">
      <c r="A18" s="13"/>
      <c r="B18" s="17" t="s">
        <v>55</v>
      </c>
      <c r="C18" s="24"/>
      <c r="D18" s="43">
        <v>3840353.02</v>
      </c>
      <c r="E18" s="39"/>
      <c r="F18" s="43">
        <v>3473904.29</v>
      </c>
      <c r="G18" s="39"/>
      <c r="H18" s="43">
        <f>D18-F18</f>
        <v>366448.73</v>
      </c>
      <c r="I18" s="27"/>
      <c r="J18" s="43">
        <f>'[1]ΦΕ 11'!$D$18</f>
        <v>3828957.62</v>
      </c>
      <c r="K18" s="39"/>
      <c r="L18" s="43">
        <f>'[1]ΦΕ 11'!$D$19</f>
        <v>3330689.85</v>
      </c>
      <c r="M18" s="39"/>
      <c r="N18" s="43">
        <f t="shared" si="1"/>
        <v>498267.77</v>
      </c>
      <c r="O18" s="32"/>
      <c r="P18" s="22"/>
      <c r="Q18" s="47"/>
      <c r="R18" s="24"/>
      <c r="S18" s="48"/>
      <c r="T18" s="45"/>
      <c r="U18" s="48"/>
      <c r="V18" s="4"/>
    </row>
    <row r="19" spans="1:22" ht="17.25" thickBot="1">
      <c r="A19" s="13"/>
      <c r="B19" s="17" t="s">
        <v>74</v>
      </c>
      <c r="C19" s="24"/>
      <c r="D19" s="43">
        <v>693242.36</v>
      </c>
      <c r="E19" s="26"/>
      <c r="F19" s="43">
        <v>143301.72</v>
      </c>
      <c r="G19" s="26"/>
      <c r="H19" s="43">
        <f t="shared" si="0"/>
        <v>549940.64</v>
      </c>
      <c r="I19" s="27"/>
      <c r="J19" s="43">
        <f>'[1]ΦΕ 17'!$D$33</f>
        <v>545845.95</v>
      </c>
      <c r="K19" s="26"/>
      <c r="L19" s="43">
        <f>'[1]ΦΕ 17'!$D$34</f>
        <v>88394.51</v>
      </c>
      <c r="M19" s="26"/>
      <c r="N19" s="43">
        <f aca="true" t="shared" si="2" ref="N19:N25">J19-L19</f>
        <v>457451.43999999994</v>
      </c>
      <c r="O19" s="32"/>
      <c r="P19" s="22"/>
      <c r="Q19" s="49" t="s">
        <v>47</v>
      </c>
      <c r="R19" s="17"/>
      <c r="S19" s="50">
        <f>S16+S14+S8</f>
        <v>8980378</v>
      </c>
      <c r="T19" s="17"/>
      <c r="U19" s="50">
        <f>U16+U14+U8</f>
        <v>7461457.609999999</v>
      </c>
      <c r="V19" s="4"/>
    </row>
    <row r="20" spans="1:22" ht="17.25" thickTop="1">
      <c r="A20" s="13"/>
      <c r="B20" s="17" t="s">
        <v>56</v>
      </c>
      <c r="C20" s="24"/>
      <c r="D20" s="43">
        <v>337860.64</v>
      </c>
      <c r="E20" s="26"/>
      <c r="F20" s="43">
        <v>86047.13</v>
      </c>
      <c r="G20" s="26"/>
      <c r="H20" s="43">
        <f t="shared" si="0"/>
        <v>251813.51</v>
      </c>
      <c r="I20" s="27"/>
      <c r="J20" s="43">
        <f>'[1]ΦΕ 17'!$D$37</f>
        <v>329174.52</v>
      </c>
      <c r="K20" s="26"/>
      <c r="L20" s="43">
        <f>'[1]ΦΕ 17'!$D$38</f>
        <v>59551.35</v>
      </c>
      <c r="M20" s="26"/>
      <c r="N20" s="43">
        <f t="shared" si="2"/>
        <v>269623.17000000004</v>
      </c>
      <c r="O20" s="28"/>
      <c r="P20" s="22"/>
      <c r="Q20" s="17"/>
      <c r="R20" s="24"/>
      <c r="S20" s="26"/>
      <c r="T20" s="17"/>
      <c r="U20" s="39"/>
      <c r="V20" s="4"/>
    </row>
    <row r="21" spans="1:22" ht="16.5">
      <c r="A21" s="13"/>
      <c r="B21" s="17" t="s">
        <v>75</v>
      </c>
      <c r="C21" s="24"/>
      <c r="D21" s="43">
        <v>3519691.96</v>
      </c>
      <c r="E21" s="26"/>
      <c r="F21" s="43">
        <v>96069.75</v>
      </c>
      <c r="G21" s="26"/>
      <c r="H21" s="43">
        <f t="shared" si="0"/>
        <v>3423622.21</v>
      </c>
      <c r="I21" s="27"/>
      <c r="J21" s="43">
        <f>'[1]ΦΕ 17'!$D$41</f>
        <v>528232.54</v>
      </c>
      <c r="K21" s="26"/>
      <c r="L21" s="43">
        <f>'[1]ΦΕ 17'!$D$42</f>
        <v>53155.5</v>
      </c>
      <c r="M21" s="26"/>
      <c r="N21" s="43">
        <f t="shared" si="2"/>
        <v>475077.04000000004</v>
      </c>
      <c r="O21" s="28"/>
      <c r="P21" s="29" t="s">
        <v>23</v>
      </c>
      <c r="Q21" s="14" t="s">
        <v>24</v>
      </c>
      <c r="R21" s="24"/>
      <c r="S21" s="26"/>
      <c r="T21" s="17"/>
      <c r="U21" s="17"/>
      <c r="V21" s="4"/>
    </row>
    <row r="22" spans="1:22" ht="16.5">
      <c r="A22" s="13"/>
      <c r="B22" s="17" t="s">
        <v>57</v>
      </c>
      <c r="C22" s="24"/>
      <c r="D22" s="43">
        <f>'[1]ΦΕ 12'!$D$19</f>
        <v>28141.489999999998</v>
      </c>
      <c r="E22" s="26"/>
      <c r="F22" s="43">
        <v>27827.02</v>
      </c>
      <c r="G22" s="26"/>
      <c r="H22" s="43">
        <f t="shared" si="0"/>
        <v>314.4699999999975</v>
      </c>
      <c r="I22" s="27"/>
      <c r="J22" s="43">
        <f>'[1]ΦΕ 12'!$D$19</f>
        <v>28141.489999999998</v>
      </c>
      <c r="K22" s="26"/>
      <c r="L22" s="43">
        <f>'[1]ΦΕ 12'!$D$20</f>
        <v>27043.47</v>
      </c>
      <c r="M22" s="26"/>
      <c r="N22" s="43">
        <f t="shared" si="2"/>
        <v>1098.0199999999968</v>
      </c>
      <c r="O22" s="28"/>
      <c r="P22" s="33" t="s">
        <v>41</v>
      </c>
      <c r="Q22" s="34" t="s">
        <v>42</v>
      </c>
      <c r="R22" s="24"/>
      <c r="S22" s="51"/>
      <c r="T22" s="17"/>
      <c r="U22" s="17"/>
      <c r="V22" s="4"/>
    </row>
    <row r="23" spans="1:22" ht="17.25" thickBot="1">
      <c r="A23" s="13"/>
      <c r="B23" s="17" t="s">
        <v>58</v>
      </c>
      <c r="C23" s="24"/>
      <c r="D23" s="43">
        <f>'[1]ΦΕ 13'!$D$20</f>
        <v>384563.08</v>
      </c>
      <c r="E23" s="26"/>
      <c r="F23" s="43">
        <v>245229.86</v>
      </c>
      <c r="G23" s="26"/>
      <c r="H23" s="43">
        <f t="shared" si="0"/>
        <v>139333.22000000003</v>
      </c>
      <c r="I23" s="27"/>
      <c r="J23" s="43">
        <f>'[1]ΦΕ 13'!$D$20</f>
        <v>384563.08</v>
      </c>
      <c r="K23" s="26"/>
      <c r="L23" s="43">
        <f>'[1]ΦΕ 13'!$D$21</f>
        <v>195236.66</v>
      </c>
      <c r="M23" s="26"/>
      <c r="N23" s="43">
        <f t="shared" si="2"/>
        <v>189326.42</v>
      </c>
      <c r="O23" s="28"/>
      <c r="P23" s="52"/>
      <c r="Q23" s="53" t="s">
        <v>76</v>
      </c>
      <c r="R23" s="24"/>
      <c r="S23" s="35">
        <v>166003.26</v>
      </c>
      <c r="T23" s="17"/>
      <c r="U23" s="35">
        <f>'[1]ΦE 45'!$D$19</f>
        <v>356783.01</v>
      </c>
      <c r="V23" s="4"/>
    </row>
    <row r="24" spans="1:22" ht="17.25" thickTop="1">
      <c r="A24" s="13"/>
      <c r="B24" s="17" t="s">
        <v>59</v>
      </c>
      <c r="C24" s="24"/>
      <c r="D24" s="43">
        <v>206236.03</v>
      </c>
      <c r="E24" s="26"/>
      <c r="F24" s="43">
        <v>133493.58</v>
      </c>
      <c r="G24" s="26"/>
      <c r="H24" s="43">
        <f t="shared" si="0"/>
        <v>72742.45000000001</v>
      </c>
      <c r="I24" s="27"/>
      <c r="J24" s="43">
        <f>'[1]ΦΕ 14'!$D$19</f>
        <v>203543.33000000002</v>
      </c>
      <c r="K24" s="26"/>
      <c r="L24" s="43">
        <f>'[1]ΦΕ 14'!$D$20</f>
        <v>111875.32</v>
      </c>
      <c r="M24" s="26"/>
      <c r="N24" s="43">
        <f t="shared" si="2"/>
        <v>91668.01000000001</v>
      </c>
      <c r="O24" s="28"/>
      <c r="P24" s="52"/>
      <c r="Q24" s="53"/>
      <c r="R24" s="24"/>
      <c r="S24" s="26"/>
      <c r="T24" s="17"/>
      <c r="U24" s="39"/>
      <c r="V24" s="4"/>
    </row>
    <row r="25" spans="1:22" ht="16.5">
      <c r="A25" s="13"/>
      <c r="B25" s="17" t="s">
        <v>60</v>
      </c>
      <c r="C25" s="24"/>
      <c r="D25" s="43">
        <v>1888488.68</v>
      </c>
      <c r="E25" s="26"/>
      <c r="F25" s="43">
        <v>0</v>
      </c>
      <c r="G25" s="26"/>
      <c r="H25" s="43">
        <f t="shared" si="0"/>
        <v>1888488.68</v>
      </c>
      <c r="I25" s="27"/>
      <c r="J25" s="43">
        <f>'[1]ΦΕ 15'!$D$22</f>
        <v>3384481.25</v>
      </c>
      <c r="K25" s="26"/>
      <c r="L25" s="43">
        <v>0</v>
      </c>
      <c r="M25" s="26"/>
      <c r="N25" s="43">
        <f t="shared" si="2"/>
        <v>3384481.25</v>
      </c>
      <c r="O25" s="32"/>
      <c r="P25" s="33" t="s">
        <v>22</v>
      </c>
      <c r="Q25" s="34" t="s">
        <v>21</v>
      </c>
      <c r="R25" s="24"/>
      <c r="S25" s="26"/>
      <c r="T25" s="17"/>
      <c r="U25" s="17"/>
      <c r="V25" s="4"/>
    </row>
    <row r="26" spans="1:22" ht="17.25" thickBot="1">
      <c r="A26" s="13"/>
      <c r="B26" s="17"/>
      <c r="C26" s="24"/>
      <c r="D26" s="55">
        <f>SUM(D13:D25)</f>
        <v>14554720.139999999</v>
      </c>
      <c r="E26" s="26"/>
      <c r="F26" s="55">
        <f>SUM(F13:F25)</f>
        <v>4790279.38</v>
      </c>
      <c r="G26" s="26"/>
      <c r="H26" s="56">
        <f>SUM(H13:H25)</f>
        <v>9764440.76</v>
      </c>
      <c r="I26" s="26"/>
      <c r="J26" s="55">
        <f>SUM(J13:J25)</f>
        <v>12369109.219999999</v>
      </c>
      <c r="K26" s="26"/>
      <c r="L26" s="55">
        <f>SUM(L13:L25)</f>
        <v>4338140.630000001</v>
      </c>
      <c r="M26" s="26"/>
      <c r="N26" s="56">
        <f>SUM(N13:N25)</f>
        <v>8030968.59</v>
      </c>
      <c r="O26" s="32"/>
      <c r="P26" s="54"/>
      <c r="Q26" s="53" t="s">
        <v>65</v>
      </c>
      <c r="R26" s="17"/>
      <c r="S26" s="39">
        <v>1205979.97</v>
      </c>
      <c r="T26" s="17"/>
      <c r="U26" s="39">
        <f>'[1]ΦΕ 50'!$D$18</f>
        <v>594524.28</v>
      </c>
      <c r="V26" s="4"/>
    </row>
    <row r="27" spans="1:22" ht="18" thickBot="1" thickTop="1">
      <c r="A27" s="13"/>
      <c r="B27" s="58" t="s">
        <v>87</v>
      </c>
      <c r="C27" s="30"/>
      <c r="D27" s="59">
        <f>D11+D26</f>
        <v>15437558.719999999</v>
      </c>
      <c r="E27" s="26"/>
      <c r="F27" s="59">
        <f>F11+F26</f>
        <v>5427232.91</v>
      </c>
      <c r="G27" s="26"/>
      <c r="H27" s="59">
        <f>H26+H11</f>
        <v>10010325.81</v>
      </c>
      <c r="I27" s="60"/>
      <c r="J27" s="59">
        <f>J11+J26</f>
        <v>13141108.04</v>
      </c>
      <c r="K27" s="26"/>
      <c r="L27" s="59">
        <f>L11+L26</f>
        <v>4892497.510000001</v>
      </c>
      <c r="M27" s="26"/>
      <c r="N27" s="59">
        <f>N26+N11</f>
        <v>8248610.529999999</v>
      </c>
      <c r="O27" s="28"/>
      <c r="P27" s="54"/>
      <c r="Q27" s="53" t="s">
        <v>88</v>
      </c>
      <c r="S27" s="142">
        <v>0</v>
      </c>
      <c r="T27" s="39"/>
      <c r="U27" s="39">
        <f>'[1]ΦΕ 52'!$D$19</f>
        <v>8858.72</v>
      </c>
      <c r="V27" s="4"/>
    </row>
    <row r="28" spans="1:22" ht="17.25" thickTop="1">
      <c r="A28" s="13"/>
      <c r="B28" s="58"/>
      <c r="C28" s="30"/>
      <c r="D28" s="38"/>
      <c r="E28" s="51"/>
      <c r="F28" s="38"/>
      <c r="G28" s="51"/>
      <c r="H28" s="63"/>
      <c r="I28" s="62"/>
      <c r="J28" s="38"/>
      <c r="K28" s="51"/>
      <c r="L28" s="38"/>
      <c r="M28" s="51"/>
      <c r="N28" s="63"/>
      <c r="O28" s="28"/>
      <c r="P28" s="54"/>
      <c r="Q28" s="17" t="s">
        <v>99</v>
      </c>
      <c r="R28" s="24"/>
      <c r="S28" s="39">
        <v>179725.31</v>
      </c>
      <c r="T28" s="39"/>
      <c r="U28" s="39">
        <f>'[1]ΦΕ 53'!$D$18</f>
        <v>172546.48</v>
      </c>
      <c r="V28" s="4"/>
    </row>
    <row r="29" spans="1:22" ht="16.5">
      <c r="A29" s="40" t="s">
        <v>30</v>
      </c>
      <c r="B29" s="41" t="s">
        <v>83</v>
      </c>
      <c r="C29" s="30"/>
      <c r="D29" s="38"/>
      <c r="E29" s="51"/>
      <c r="F29" s="38"/>
      <c r="G29" s="51"/>
      <c r="H29" s="38"/>
      <c r="I29" s="62"/>
      <c r="J29" s="38"/>
      <c r="K29" s="51"/>
      <c r="L29" s="38"/>
      <c r="M29" s="51"/>
      <c r="N29" s="38"/>
      <c r="O29" s="28"/>
      <c r="P29" s="54"/>
      <c r="Q29" s="53" t="s">
        <v>66</v>
      </c>
      <c r="R29" s="17"/>
      <c r="S29" s="39">
        <v>100927.66</v>
      </c>
      <c r="T29" s="17"/>
      <c r="U29" s="39">
        <f>'[1]ΦΕ 53'!$D$19</f>
        <v>170901.61000000002</v>
      </c>
      <c r="V29" s="4"/>
    </row>
    <row r="30" spans="1:22" ht="17.25" thickBot="1">
      <c r="A30" s="13"/>
      <c r="B30" s="58" t="s">
        <v>84</v>
      </c>
      <c r="C30" s="30"/>
      <c r="D30" s="38"/>
      <c r="E30" s="38"/>
      <c r="F30" s="38"/>
      <c r="G30" s="38"/>
      <c r="H30" s="38"/>
      <c r="I30" s="63"/>
      <c r="J30" s="38"/>
      <c r="K30" s="38"/>
      <c r="L30" s="38"/>
      <c r="M30" s="38"/>
      <c r="N30" s="38"/>
      <c r="O30" s="28"/>
      <c r="P30" s="54"/>
      <c r="Q30" s="17"/>
      <c r="R30" s="17"/>
      <c r="S30" s="57">
        <f>SUM(S26:S29)</f>
        <v>1486632.94</v>
      </c>
      <c r="T30" s="17"/>
      <c r="U30" s="56">
        <f>SUM(U26:U29)</f>
        <v>946831.09</v>
      </c>
      <c r="V30" s="4"/>
    </row>
    <row r="31" spans="1:22" ht="18" thickBot="1" thickTop="1">
      <c r="A31" s="13"/>
      <c r="B31" s="17" t="s">
        <v>85</v>
      </c>
      <c r="C31" s="24"/>
      <c r="D31" s="64"/>
      <c r="E31" s="64"/>
      <c r="F31" s="64"/>
      <c r="G31" s="64"/>
      <c r="H31" s="25">
        <f>'[1]ΦΕ 18'!$D$18</f>
        <v>30000</v>
      </c>
      <c r="I31" s="38"/>
      <c r="J31" s="64"/>
      <c r="K31" s="64"/>
      <c r="L31" s="64"/>
      <c r="M31" s="64"/>
      <c r="N31" s="25">
        <f>'[1]ΦΕ 18'!$D$18</f>
        <v>30000</v>
      </c>
      <c r="O31" s="28"/>
      <c r="P31" s="54"/>
      <c r="Q31" s="65" t="s">
        <v>43</v>
      </c>
      <c r="R31" s="17"/>
      <c r="S31" s="61">
        <f>S30+S23</f>
        <v>1652636.2</v>
      </c>
      <c r="T31" s="17"/>
      <c r="U31" s="59">
        <f>U30+U23</f>
        <v>1303614.1</v>
      </c>
      <c r="V31" s="4"/>
    </row>
    <row r="32" spans="1:22" ht="18" thickBot="1" thickTop="1">
      <c r="A32" s="13"/>
      <c r="B32" s="65" t="s">
        <v>86</v>
      </c>
      <c r="C32" s="24"/>
      <c r="D32" s="64"/>
      <c r="E32" s="64"/>
      <c r="F32" s="64"/>
      <c r="G32" s="64"/>
      <c r="H32" s="25">
        <f>H27+H31</f>
        <v>10040325.81</v>
      </c>
      <c r="I32" s="38"/>
      <c r="J32" s="64"/>
      <c r="K32" s="64"/>
      <c r="L32" s="64"/>
      <c r="M32" s="64"/>
      <c r="N32" s="25">
        <f>N27+N31</f>
        <v>8278610.529999999</v>
      </c>
      <c r="O32" s="28"/>
      <c r="P32" s="54"/>
      <c r="V32" s="4"/>
    </row>
    <row r="33" spans="1:22" ht="17.25" thickTop="1">
      <c r="A33" s="13"/>
      <c r="B33" s="17"/>
      <c r="C33" s="24"/>
      <c r="D33" s="64"/>
      <c r="E33" s="64"/>
      <c r="F33" s="64"/>
      <c r="G33" s="64"/>
      <c r="H33" s="38"/>
      <c r="I33" s="38"/>
      <c r="J33" s="64"/>
      <c r="K33" s="64"/>
      <c r="L33" s="64"/>
      <c r="M33" s="64"/>
      <c r="N33" s="38"/>
      <c r="O33" s="28"/>
      <c r="P33" s="22"/>
      <c r="V33" s="4"/>
    </row>
    <row r="34" spans="1:22" ht="16.5" outlineLevel="1">
      <c r="A34" s="1" t="s">
        <v>31</v>
      </c>
      <c r="B34" s="14" t="s">
        <v>32</v>
      </c>
      <c r="C34" s="24"/>
      <c r="D34" s="66"/>
      <c r="E34" s="24"/>
      <c r="F34" s="24"/>
      <c r="G34" s="24"/>
      <c r="H34" s="26"/>
      <c r="I34" s="26"/>
      <c r="J34" s="66"/>
      <c r="K34" s="24"/>
      <c r="L34" s="24"/>
      <c r="M34" s="24"/>
      <c r="N34" s="26"/>
      <c r="O34" s="32"/>
      <c r="P34" s="54"/>
      <c r="V34" s="4"/>
    </row>
    <row r="35" spans="1:22" ht="16.5">
      <c r="A35" s="40" t="s">
        <v>15</v>
      </c>
      <c r="B35" s="41" t="s">
        <v>33</v>
      </c>
      <c r="C35" s="24"/>
      <c r="D35" s="24"/>
      <c r="E35" s="24"/>
      <c r="F35" s="24"/>
      <c r="G35" s="24"/>
      <c r="H35" s="26"/>
      <c r="I35" s="26"/>
      <c r="J35" s="24"/>
      <c r="K35" s="24"/>
      <c r="L35" s="24"/>
      <c r="M35" s="24"/>
      <c r="N35" s="26"/>
      <c r="O35" s="28"/>
      <c r="P35" s="42"/>
      <c r="Q35" s="17"/>
      <c r="R35" s="24"/>
      <c r="S35" s="26"/>
      <c r="T35" s="17"/>
      <c r="U35" s="47"/>
      <c r="V35" s="4"/>
    </row>
    <row r="36" spans="1:22" ht="17.25" thickBot="1">
      <c r="A36" s="13"/>
      <c r="B36" s="17" t="s">
        <v>61</v>
      </c>
      <c r="C36" s="24"/>
      <c r="D36" s="24"/>
      <c r="E36" s="24"/>
      <c r="F36" s="24"/>
      <c r="G36" s="24"/>
      <c r="H36" s="35">
        <v>517577.15</v>
      </c>
      <c r="I36" s="26"/>
      <c r="J36" s="24"/>
      <c r="K36" s="24"/>
      <c r="L36" s="24"/>
      <c r="M36" s="24"/>
      <c r="N36" s="35">
        <f>'[1]ΦΕ 30'!$D$20</f>
        <v>468227.53</v>
      </c>
      <c r="O36" s="32"/>
      <c r="P36" s="42"/>
      <c r="Q36" s="17"/>
      <c r="R36" s="24"/>
      <c r="S36" s="26"/>
      <c r="T36" s="17"/>
      <c r="U36" s="47"/>
      <c r="V36" s="4"/>
    </row>
    <row r="37" spans="1:22" ht="17.25" thickTop="1">
      <c r="A37" s="13"/>
      <c r="B37" s="17"/>
      <c r="C37" s="24"/>
      <c r="D37" s="24"/>
      <c r="E37" s="24"/>
      <c r="F37" s="24"/>
      <c r="G37" s="24"/>
      <c r="H37" s="39"/>
      <c r="I37" s="26"/>
      <c r="J37" s="24"/>
      <c r="K37" s="24"/>
      <c r="L37" s="24"/>
      <c r="M37" s="24"/>
      <c r="N37" s="39"/>
      <c r="O37" s="32"/>
      <c r="P37" s="42"/>
      <c r="Q37" s="17"/>
      <c r="R37" s="24"/>
      <c r="S37" s="26"/>
      <c r="T37" s="17"/>
      <c r="U37" s="39"/>
      <c r="V37" s="4"/>
    </row>
    <row r="38" spans="1:22" ht="16.5">
      <c r="A38" s="40" t="s">
        <v>34</v>
      </c>
      <c r="B38" s="41" t="s">
        <v>35</v>
      </c>
      <c r="C38" s="24"/>
      <c r="D38" s="24"/>
      <c r="E38" s="24"/>
      <c r="F38" s="24"/>
      <c r="G38" s="24"/>
      <c r="H38" s="26"/>
      <c r="I38" s="26"/>
      <c r="J38" s="24"/>
      <c r="K38" s="24"/>
      <c r="L38" s="24"/>
      <c r="M38" s="24"/>
      <c r="N38" s="26"/>
      <c r="O38" s="67"/>
      <c r="P38" s="22"/>
      <c r="Q38" s="17"/>
      <c r="R38" s="24"/>
      <c r="S38" s="26"/>
      <c r="T38" s="17"/>
      <c r="U38" s="47"/>
      <c r="V38" s="4"/>
    </row>
    <row r="39" spans="1:22" ht="16.5">
      <c r="A39" s="40"/>
      <c r="B39" s="17" t="s">
        <v>62</v>
      </c>
      <c r="C39" s="24"/>
      <c r="D39" s="24"/>
      <c r="E39" s="24"/>
      <c r="F39" s="24"/>
      <c r="G39" s="24"/>
      <c r="H39" s="39">
        <v>15760.86</v>
      </c>
      <c r="I39" s="26"/>
      <c r="J39" s="24"/>
      <c r="K39" s="24"/>
      <c r="L39" s="24"/>
      <c r="M39" s="24"/>
      <c r="N39" s="39">
        <f>'[1]ΦΕ 38'!$D$19</f>
        <v>55389.02</v>
      </c>
      <c r="O39" s="67"/>
      <c r="P39" s="22"/>
      <c r="Q39" s="17"/>
      <c r="R39" s="24"/>
      <c r="S39" s="24"/>
      <c r="T39" s="17"/>
      <c r="U39" s="47"/>
      <c r="V39" s="4"/>
    </row>
    <row r="40" spans="1:22" ht="16.5" outlineLevel="1">
      <c r="A40" s="13"/>
      <c r="B40" s="17" t="s">
        <v>63</v>
      </c>
      <c r="C40" s="24"/>
      <c r="D40" s="24"/>
      <c r="E40" s="24"/>
      <c r="F40" s="24"/>
      <c r="G40" s="24"/>
      <c r="H40" s="68">
        <v>59350.25</v>
      </c>
      <c r="I40" s="26"/>
      <c r="J40" s="24"/>
      <c r="K40" s="24"/>
      <c r="L40" s="24"/>
      <c r="M40" s="24"/>
      <c r="N40" s="68">
        <f>'[1]ΦΕ 38'!$D$20</f>
        <v>54895.15</v>
      </c>
      <c r="O40" s="32"/>
      <c r="P40" s="22"/>
      <c r="Q40" s="17"/>
      <c r="R40" s="24"/>
      <c r="S40" s="24"/>
      <c r="T40" s="17"/>
      <c r="U40" s="47"/>
      <c r="V40" s="4"/>
    </row>
    <row r="41" spans="1:22" ht="17.25" thickBot="1">
      <c r="A41" s="13"/>
      <c r="B41" s="17"/>
      <c r="C41" s="24"/>
      <c r="D41" s="24"/>
      <c r="E41" s="24"/>
      <c r="F41" s="24"/>
      <c r="G41" s="24"/>
      <c r="H41" s="35">
        <f>H39+H40</f>
        <v>75111.11</v>
      </c>
      <c r="I41" s="26"/>
      <c r="J41" s="24"/>
      <c r="K41" s="24"/>
      <c r="L41" s="24"/>
      <c r="M41" s="24"/>
      <c r="N41" s="35">
        <f>N39+N40</f>
        <v>110284.17</v>
      </c>
      <c r="O41" s="32"/>
      <c r="P41" s="22"/>
      <c r="Q41" s="17"/>
      <c r="R41" s="24"/>
      <c r="S41" s="24"/>
      <c r="T41" s="17"/>
      <c r="U41" s="47"/>
      <c r="V41" s="4"/>
    </row>
    <row r="42" spans="1:22" ht="18" outlineLevel="1" thickBot="1" thickTop="1">
      <c r="A42" s="13"/>
      <c r="B42" s="41" t="s">
        <v>6</v>
      </c>
      <c r="C42" s="69"/>
      <c r="D42" s="24"/>
      <c r="E42" s="24"/>
      <c r="F42" s="24"/>
      <c r="G42" s="24"/>
      <c r="H42" s="35">
        <f>H36+H41</f>
        <v>592688.26</v>
      </c>
      <c r="I42" s="60"/>
      <c r="J42" s="24"/>
      <c r="K42" s="24"/>
      <c r="L42" s="24"/>
      <c r="M42" s="24"/>
      <c r="N42" s="35">
        <f>N36+N41</f>
        <v>578511.7000000001</v>
      </c>
      <c r="O42" s="32"/>
      <c r="P42" s="22"/>
      <c r="Q42" s="17"/>
      <c r="R42" s="24"/>
      <c r="S42" s="24"/>
      <c r="T42" s="17"/>
      <c r="U42" s="47"/>
      <c r="V42" s="4"/>
    </row>
    <row r="43" spans="1:22" ht="17.25" outlineLevel="1" thickTop="1">
      <c r="A43" s="13"/>
      <c r="B43" s="41"/>
      <c r="C43" s="69"/>
      <c r="D43" s="24"/>
      <c r="E43" s="24"/>
      <c r="F43" s="24"/>
      <c r="G43" s="24"/>
      <c r="H43" s="26"/>
      <c r="I43" s="60"/>
      <c r="J43" s="24"/>
      <c r="K43" s="24"/>
      <c r="L43" s="24"/>
      <c r="M43" s="24"/>
      <c r="N43" s="26"/>
      <c r="O43" s="32"/>
      <c r="P43" s="22"/>
      <c r="Q43" s="17"/>
      <c r="R43" s="24"/>
      <c r="V43" s="4"/>
    </row>
    <row r="44" spans="1:22" ht="16.5" outlineLevel="1">
      <c r="A44" s="1" t="s">
        <v>102</v>
      </c>
      <c r="B44" s="14" t="s">
        <v>103</v>
      </c>
      <c r="C44" s="69"/>
      <c r="D44" s="24"/>
      <c r="E44" s="24"/>
      <c r="F44" s="24"/>
      <c r="G44" s="24"/>
      <c r="H44" s="26"/>
      <c r="I44" s="60"/>
      <c r="J44" s="24"/>
      <c r="K44" s="24"/>
      <c r="L44" s="24"/>
      <c r="M44" s="24"/>
      <c r="N44" s="26"/>
      <c r="O44" s="32"/>
      <c r="P44" s="113" t="s">
        <v>106</v>
      </c>
      <c r="Q44" s="41" t="s">
        <v>107</v>
      </c>
      <c r="R44" s="24"/>
      <c r="S44" s="112"/>
      <c r="T44" s="94"/>
      <c r="U44" s="63"/>
      <c r="V44" s="4"/>
    </row>
    <row r="45" spans="1:22" ht="17.25" outlineLevel="1" thickBot="1">
      <c r="A45" s="13"/>
      <c r="B45" s="17" t="s">
        <v>104</v>
      </c>
      <c r="C45" s="69"/>
      <c r="D45" s="24"/>
      <c r="E45" s="24"/>
      <c r="F45" s="24"/>
      <c r="G45" s="24"/>
      <c r="H45" s="50">
        <v>0</v>
      </c>
      <c r="I45" s="60"/>
      <c r="J45" s="24"/>
      <c r="K45" s="24"/>
      <c r="L45" s="24"/>
      <c r="M45" s="24"/>
      <c r="N45" s="50">
        <f>'[1]ΦΕ 36'!$D$19</f>
        <v>183567.3</v>
      </c>
      <c r="O45" s="32"/>
      <c r="P45" s="22"/>
      <c r="Q45" s="17" t="s">
        <v>108</v>
      </c>
      <c r="R45" s="24"/>
      <c r="S45" s="115">
        <v>0</v>
      </c>
      <c r="T45" s="17"/>
      <c r="U45" s="114">
        <f>'[1]ΦΕ 56'!$D$19</f>
        <v>275617.95</v>
      </c>
      <c r="V45" s="4"/>
    </row>
    <row r="46" spans="1:22" ht="17.25" outlineLevel="1" thickTop="1">
      <c r="A46" s="13"/>
      <c r="B46" s="41"/>
      <c r="C46" s="69"/>
      <c r="D46" s="24"/>
      <c r="E46" s="24"/>
      <c r="F46" s="24"/>
      <c r="G46" s="24"/>
      <c r="H46" s="26"/>
      <c r="I46" s="60"/>
      <c r="J46" s="24"/>
      <c r="K46" s="24"/>
      <c r="L46" s="24"/>
      <c r="M46" s="24"/>
      <c r="N46" s="26"/>
      <c r="O46" s="32"/>
      <c r="P46" s="22"/>
      <c r="Q46" s="17"/>
      <c r="R46" s="24"/>
      <c r="S46" s="112"/>
      <c r="T46" s="94"/>
      <c r="U46" s="63"/>
      <c r="V46" s="4"/>
    </row>
    <row r="47" spans="1:22" ht="17.25" thickBot="1">
      <c r="A47" s="13"/>
      <c r="B47" s="41" t="s">
        <v>105</v>
      </c>
      <c r="C47" s="24"/>
      <c r="D47" s="24"/>
      <c r="E47" s="24"/>
      <c r="F47" s="24"/>
      <c r="G47" s="24"/>
      <c r="H47" s="70">
        <f>H42+H32+H7+H45</f>
        <v>10633014.200000001</v>
      </c>
      <c r="I47" s="71"/>
      <c r="J47" s="24"/>
      <c r="K47" s="24"/>
      <c r="L47" s="24"/>
      <c r="M47" s="24"/>
      <c r="N47" s="70">
        <f>N42+N32+N7+N45</f>
        <v>9040689.66</v>
      </c>
      <c r="O47" s="32"/>
      <c r="P47" s="22"/>
      <c r="Q47" s="41" t="s">
        <v>109</v>
      </c>
      <c r="R47" s="17"/>
      <c r="S47" s="72">
        <f>S31+S19</f>
        <v>10633014.2</v>
      </c>
      <c r="T47" s="17"/>
      <c r="U47" s="72">
        <f>U31+U19+U45</f>
        <v>9040689.659999998</v>
      </c>
      <c r="V47" s="4"/>
    </row>
    <row r="48" spans="1:22" ht="17.25" thickTop="1">
      <c r="A48" s="13"/>
      <c r="B48" s="41"/>
      <c r="C48" s="24"/>
      <c r="D48" s="24"/>
      <c r="E48" s="24"/>
      <c r="F48" s="24"/>
      <c r="G48" s="24"/>
      <c r="H48" s="43"/>
      <c r="I48" s="71"/>
      <c r="J48" s="24"/>
      <c r="K48" s="24"/>
      <c r="L48" s="24"/>
      <c r="M48" s="24"/>
      <c r="N48" s="43"/>
      <c r="O48" s="32"/>
      <c r="P48" s="54"/>
      <c r="Q48" s="17"/>
      <c r="R48" s="17"/>
      <c r="S48" s="26"/>
      <c r="T48" s="17"/>
      <c r="U48" s="17"/>
      <c r="V48" s="4"/>
    </row>
    <row r="49" spans="1:22" ht="16.5">
      <c r="A49" s="13"/>
      <c r="B49" s="41" t="s">
        <v>9</v>
      </c>
      <c r="C49" s="24"/>
      <c r="D49" s="24"/>
      <c r="E49" s="24"/>
      <c r="F49" s="24"/>
      <c r="G49" s="24"/>
      <c r="H49" s="43"/>
      <c r="I49" s="71"/>
      <c r="J49" s="24"/>
      <c r="K49" s="24"/>
      <c r="L49" s="24"/>
      <c r="M49" s="24"/>
      <c r="N49" s="43"/>
      <c r="O49" s="32"/>
      <c r="P49" s="22"/>
      <c r="Q49" s="41" t="s">
        <v>10</v>
      </c>
      <c r="R49" s="24"/>
      <c r="S49" s="43"/>
      <c r="T49" s="17"/>
      <c r="U49" s="43"/>
      <c r="V49" s="4"/>
    </row>
    <row r="50" spans="1:22" ht="17.25" thickBot="1">
      <c r="A50" s="13"/>
      <c r="B50" s="17" t="s">
        <v>64</v>
      </c>
      <c r="C50" s="17"/>
      <c r="D50" s="17"/>
      <c r="E50" s="17"/>
      <c r="F50" s="17"/>
      <c r="G50" s="17"/>
      <c r="H50" s="25">
        <v>7964649.72</v>
      </c>
      <c r="I50" s="17"/>
      <c r="J50" s="17"/>
      <c r="K50" s="17"/>
      <c r="L50" s="17"/>
      <c r="M50" s="17"/>
      <c r="N50" s="25">
        <v>7922832.65</v>
      </c>
      <c r="O50" s="32"/>
      <c r="P50" s="22"/>
      <c r="Q50" s="17" t="s">
        <v>67</v>
      </c>
      <c r="R50" s="17"/>
      <c r="S50" s="25">
        <f>H50</f>
        <v>7964649.72</v>
      </c>
      <c r="T50" s="17"/>
      <c r="U50" s="25">
        <f>N50</f>
        <v>7922832.65</v>
      </c>
      <c r="V50" s="4"/>
    </row>
    <row r="51" spans="1:22" ht="17.25" thickTop="1">
      <c r="A51" s="73"/>
      <c r="B51" s="74"/>
      <c r="C51" s="74"/>
      <c r="D51" s="74"/>
      <c r="E51" s="74"/>
      <c r="F51" s="74"/>
      <c r="G51" s="74"/>
      <c r="H51" s="75"/>
      <c r="I51" s="74"/>
      <c r="J51" s="74"/>
      <c r="K51" s="74"/>
      <c r="L51" s="74"/>
      <c r="M51" s="74"/>
      <c r="N51" s="75"/>
      <c r="O51" s="76"/>
      <c r="P51" s="77"/>
      <c r="Q51" s="74"/>
      <c r="R51" s="74"/>
      <c r="S51" s="75"/>
      <c r="T51" s="74"/>
      <c r="U51" s="75"/>
      <c r="V51" s="78"/>
    </row>
    <row r="52" spans="1:22" ht="16.5">
      <c r="A52" s="13"/>
      <c r="B52" s="17"/>
      <c r="C52" s="17"/>
      <c r="D52" s="17"/>
      <c r="E52" s="17"/>
      <c r="F52" s="17"/>
      <c r="G52" s="17"/>
      <c r="H52" s="43"/>
      <c r="I52" s="17"/>
      <c r="J52" s="17"/>
      <c r="K52" s="17"/>
      <c r="L52" s="17"/>
      <c r="M52" s="17"/>
      <c r="N52" s="43"/>
      <c r="O52" s="79"/>
      <c r="P52" s="80"/>
      <c r="Q52" s="17"/>
      <c r="R52" s="17"/>
      <c r="S52" s="43"/>
      <c r="T52" s="17"/>
      <c r="U52" s="43"/>
      <c r="V52" s="4"/>
    </row>
    <row r="53" spans="1:22" ht="16.5">
      <c r="A53" s="13"/>
      <c r="B53" s="17"/>
      <c r="C53" s="17"/>
      <c r="D53" s="17"/>
      <c r="E53" s="17"/>
      <c r="F53" s="17"/>
      <c r="G53" s="17"/>
      <c r="H53" s="43"/>
      <c r="I53" s="17"/>
      <c r="J53" s="17"/>
      <c r="K53" s="17"/>
      <c r="L53" s="17"/>
      <c r="M53" s="17"/>
      <c r="N53" s="43"/>
      <c r="O53" s="79"/>
      <c r="P53" s="80"/>
      <c r="Q53" s="17"/>
      <c r="R53" s="17"/>
      <c r="S53" s="43"/>
      <c r="T53" s="17"/>
      <c r="U53" s="43"/>
      <c r="V53" s="4"/>
    </row>
    <row r="54" spans="1:22" s="81" customFormat="1" ht="18.75">
      <c r="A54" s="13"/>
      <c r="B54" s="17"/>
      <c r="C54" s="17"/>
      <c r="D54" s="17"/>
      <c r="E54" s="17"/>
      <c r="F54" s="17"/>
      <c r="G54" s="17"/>
      <c r="H54" s="43"/>
      <c r="I54" s="17"/>
      <c r="J54" s="17"/>
      <c r="K54" s="17"/>
      <c r="L54" s="17"/>
      <c r="M54" s="17"/>
      <c r="N54" s="43"/>
      <c r="O54" s="79"/>
      <c r="P54" s="80"/>
      <c r="Q54" s="17"/>
      <c r="R54" s="17"/>
      <c r="S54" s="43"/>
      <c r="T54" s="17"/>
      <c r="U54" s="43"/>
      <c r="V54" s="4"/>
    </row>
    <row r="55" spans="1:22" ht="9" customHeight="1" thickBot="1">
      <c r="A55" s="13"/>
      <c r="B55" s="17"/>
      <c r="C55" s="17"/>
      <c r="D55" s="17"/>
      <c r="E55" s="17"/>
      <c r="F55" s="17"/>
      <c r="G55" s="17"/>
      <c r="H55" s="17"/>
      <c r="I55" s="17"/>
      <c r="J55" s="17"/>
      <c r="K55" s="17"/>
      <c r="L55" s="17"/>
      <c r="M55" s="17"/>
      <c r="N55" s="39"/>
      <c r="O55" s="79"/>
      <c r="P55" s="80"/>
      <c r="Q55" s="17"/>
      <c r="R55" s="24"/>
      <c r="S55" s="17"/>
      <c r="T55" s="17"/>
      <c r="U55" s="17"/>
      <c r="V55" s="4"/>
    </row>
    <row r="56" spans="1:22" s="83" customFormat="1" ht="21.75" thickBot="1" thickTop="1">
      <c r="A56" s="587" t="s">
        <v>117</v>
      </c>
      <c r="B56" s="567"/>
      <c r="C56" s="567"/>
      <c r="D56" s="567"/>
      <c r="E56" s="567"/>
      <c r="F56" s="567"/>
      <c r="G56" s="567"/>
      <c r="H56" s="567"/>
      <c r="I56" s="567"/>
      <c r="J56" s="567"/>
      <c r="K56" s="567"/>
      <c r="L56" s="567"/>
      <c r="M56" s="567"/>
      <c r="N56" s="567"/>
      <c r="O56" s="588"/>
      <c r="P56" s="567" t="s">
        <v>40</v>
      </c>
      <c r="Q56" s="567"/>
      <c r="R56" s="567"/>
      <c r="S56" s="567"/>
      <c r="T56" s="567"/>
      <c r="U56" s="567"/>
      <c r="V56" s="82"/>
    </row>
    <row r="57" spans="1:22" ht="18.75" thickTop="1">
      <c r="A57" s="13"/>
      <c r="B57" s="84"/>
      <c r="C57" s="84"/>
      <c r="D57" s="84"/>
      <c r="E57" s="84"/>
      <c r="F57" s="84"/>
      <c r="G57" s="84"/>
      <c r="H57" s="84"/>
      <c r="I57" s="84"/>
      <c r="J57" s="84"/>
      <c r="K57" s="84"/>
      <c r="L57" s="84"/>
      <c r="M57" s="84"/>
      <c r="N57" s="84"/>
      <c r="O57" s="32"/>
      <c r="P57" s="79"/>
      <c r="Q57" s="41"/>
      <c r="R57" s="24"/>
      <c r="S57" s="108" t="s">
        <v>82</v>
      </c>
      <c r="T57" s="106"/>
      <c r="U57" s="108" t="s">
        <v>8</v>
      </c>
      <c r="V57" s="4"/>
    </row>
    <row r="58" spans="1:22" ht="18">
      <c r="A58" s="13"/>
      <c r="B58" s="84"/>
      <c r="C58" s="17"/>
      <c r="D58" s="586" t="s">
        <v>118</v>
      </c>
      <c r="E58" s="586"/>
      <c r="F58" s="586"/>
      <c r="G58" s="586"/>
      <c r="H58" s="586"/>
      <c r="I58" s="107"/>
      <c r="J58" s="586" t="s">
        <v>119</v>
      </c>
      <c r="K58" s="586"/>
      <c r="L58" s="586"/>
      <c r="M58" s="586"/>
      <c r="N58" s="586"/>
      <c r="O58" s="32"/>
      <c r="P58" s="79"/>
      <c r="Q58" s="17"/>
      <c r="R58" s="24"/>
      <c r="S58" s="108" t="s">
        <v>120</v>
      </c>
      <c r="T58" s="106"/>
      <c r="U58" s="108" t="s">
        <v>101</v>
      </c>
      <c r="V58" s="4"/>
    </row>
    <row r="59" spans="1:22" ht="16.5">
      <c r="A59" s="40" t="s">
        <v>13</v>
      </c>
      <c r="B59" s="41" t="s">
        <v>14</v>
      </c>
      <c r="C59" s="17"/>
      <c r="D59" s="26"/>
      <c r="E59" s="17"/>
      <c r="F59" s="80"/>
      <c r="G59" s="17"/>
      <c r="H59" s="17"/>
      <c r="I59" s="17"/>
      <c r="J59" s="17"/>
      <c r="K59" s="17"/>
      <c r="L59" s="17"/>
      <c r="M59" s="17"/>
      <c r="N59" s="17"/>
      <c r="O59" s="32"/>
      <c r="P59" s="85"/>
      <c r="Q59" s="17"/>
      <c r="R59" s="85"/>
      <c r="S59" s="17"/>
      <c r="T59" s="86"/>
      <c r="U59" s="17"/>
      <c r="V59" s="4"/>
    </row>
    <row r="60" spans="1:22" ht="16.5">
      <c r="A60" s="13"/>
      <c r="B60" s="17" t="s">
        <v>44</v>
      </c>
      <c r="C60" s="17"/>
      <c r="D60" s="26"/>
      <c r="E60" s="87"/>
      <c r="F60" s="17"/>
      <c r="G60" s="26"/>
      <c r="H60" s="39">
        <v>497447.04</v>
      </c>
      <c r="I60" s="26"/>
      <c r="J60" s="26"/>
      <c r="K60" s="87"/>
      <c r="L60" s="17"/>
      <c r="M60" s="26"/>
      <c r="N60" s="39">
        <f>'[1]ΦΕ 70'!$D$30</f>
        <v>562557.78</v>
      </c>
      <c r="O60" s="32"/>
      <c r="P60" s="85"/>
      <c r="Q60" s="17" t="s">
        <v>110</v>
      </c>
      <c r="R60" s="85"/>
      <c r="S60" s="48">
        <f>H84</f>
        <v>-366224.92999999993</v>
      </c>
      <c r="T60" s="86"/>
      <c r="U60" s="48">
        <f>N84</f>
        <v>-420848.5700000001</v>
      </c>
      <c r="V60" s="4"/>
    </row>
    <row r="61" spans="1:22" ht="16.5">
      <c r="A61" s="13"/>
      <c r="B61" s="17" t="s">
        <v>45</v>
      </c>
      <c r="C61" s="17"/>
      <c r="D61" s="26"/>
      <c r="E61" s="87"/>
      <c r="F61" s="26"/>
      <c r="G61" s="26"/>
      <c r="H61" s="39">
        <v>36589.78</v>
      </c>
      <c r="I61" s="26"/>
      <c r="J61" s="26"/>
      <c r="K61" s="87"/>
      <c r="L61" s="26"/>
      <c r="M61" s="26"/>
      <c r="N61" s="39">
        <f>'[1]ΦΕ 70'!$D$31</f>
        <v>26736.9</v>
      </c>
      <c r="O61" s="32"/>
      <c r="Q61" s="17" t="s">
        <v>129</v>
      </c>
      <c r="R61" s="17"/>
      <c r="S61" s="48"/>
      <c r="T61" s="17"/>
      <c r="U61" s="45"/>
      <c r="V61" s="4"/>
    </row>
    <row r="62" spans="1:22" ht="16.5">
      <c r="A62" s="13"/>
      <c r="B62" s="17" t="s">
        <v>46</v>
      </c>
      <c r="C62" s="17"/>
      <c r="D62" s="26"/>
      <c r="E62" s="87"/>
      <c r="F62" s="17"/>
      <c r="G62" s="26"/>
      <c r="H62" s="68">
        <v>1409326.45</v>
      </c>
      <c r="I62" s="26"/>
      <c r="J62" s="26"/>
      <c r="K62" s="87"/>
      <c r="L62" s="17"/>
      <c r="M62" s="26"/>
      <c r="N62" s="68">
        <f>'[1]ΦΕ 70'!$D$32</f>
        <v>1922321.13</v>
      </c>
      <c r="O62" s="32"/>
      <c r="P62" s="79"/>
      <c r="Q62" s="17" t="s">
        <v>100</v>
      </c>
      <c r="R62" s="88"/>
      <c r="S62" s="48">
        <f>U63</f>
        <v>-493141.40000000014</v>
      </c>
      <c r="T62" s="17"/>
      <c r="U62" s="91">
        <v>-72292.83</v>
      </c>
      <c r="V62" s="4"/>
    </row>
    <row r="63" spans="1:22" ht="17.25" thickBot="1">
      <c r="A63" s="13"/>
      <c r="B63" s="41" t="s">
        <v>7</v>
      </c>
      <c r="C63" s="17"/>
      <c r="D63" s="26"/>
      <c r="E63" s="87"/>
      <c r="F63" s="17"/>
      <c r="G63" s="26"/>
      <c r="H63" s="39">
        <f>H60+H61+H62</f>
        <v>1943363.27</v>
      </c>
      <c r="I63" s="26"/>
      <c r="J63" s="26"/>
      <c r="K63" s="87"/>
      <c r="L63" s="17"/>
      <c r="M63" s="26"/>
      <c r="N63" s="39">
        <f>N60+N61+N62</f>
        <v>2511615.81</v>
      </c>
      <c r="O63" s="32"/>
      <c r="Q63" s="58" t="s">
        <v>130</v>
      </c>
      <c r="R63" s="17"/>
      <c r="S63" s="111">
        <f>SUM(S60:S62)</f>
        <v>-859366.3300000001</v>
      </c>
      <c r="T63" s="17"/>
      <c r="U63" s="111">
        <f>U60+U62</f>
        <v>-493141.40000000014</v>
      </c>
      <c r="V63" s="4"/>
    </row>
    <row r="64" spans="1:22" ht="17.25" thickTop="1">
      <c r="A64" s="13"/>
      <c r="B64" s="14" t="s">
        <v>90</v>
      </c>
      <c r="C64" s="17"/>
      <c r="D64" s="26"/>
      <c r="E64" s="87"/>
      <c r="F64" s="26"/>
      <c r="G64" s="26"/>
      <c r="H64" s="68">
        <v>2556800.42</v>
      </c>
      <c r="I64" s="26"/>
      <c r="J64" s="26"/>
      <c r="K64" s="87"/>
      <c r="L64" s="26"/>
      <c r="M64" s="26"/>
      <c r="N64" s="68">
        <f>'[2]Φύλλο1'!$D$324</f>
        <v>3053401.6890000002</v>
      </c>
      <c r="O64" s="32"/>
      <c r="Q64" s="17"/>
      <c r="R64" s="17"/>
      <c r="S64" s="17"/>
      <c r="T64" s="17"/>
      <c r="U64" s="17"/>
      <c r="V64" s="4"/>
    </row>
    <row r="65" spans="1:22" ht="16.5">
      <c r="A65" s="13"/>
      <c r="B65" s="41" t="s">
        <v>98</v>
      </c>
      <c r="C65" s="17"/>
      <c r="D65" s="26"/>
      <c r="E65" s="87"/>
      <c r="F65" s="26"/>
      <c r="G65" s="26"/>
      <c r="H65" s="45">
        <f>H63-H64</f>
        <v>-613437.1499999999</v>
      </c>
      <c r="I65" s="89"/>
      <c r="J65" s="26"/>
      <c r="K65" s="87"/>
      <c r="L65" s="26"/>
      <c r="M65" s="26"/>
      <c r="N65" s="45">
        <f>N63-N64</f>
        <v>-541785.8790000002</v>
      </c>
      <c r="O65" s="32"/>
      <c r="Q65" s="17"/>
      <c r="R65" s="17"/>
      <c r="S65" s="17"/>
      <c r="T65" s="17"/>
      <c r="U65" s="17"/>
      <c r="V65" s="4"/>
    </row>
    <row r="66" spans="1:22" ht="16.5">
      <c r="A66" s="13"/>
      <c r="B66" s="14" t="s">
        <v>91</v>
      </c>
      <c r="C66" s="17"/>
      <c r="D66" s="26"/>
      <c r="E66" s="87"/>
      <c r="F66" s="26"/>
      <c r="G66" s="26"/>
      <c r="H66" s="68">
        <f>158375.27+346</f>
        <v>158721.27</v>
      </c>
      <c r="I66" s="26"/>
      <c r="J66" s="26"/>
      <c r="K66" s="87"/>
      <c r="L66" s="26"/>
      <c r="M66" s="26"/>
      <c r="N66" s="68">
        <f>'[1]ΦΕ 70'!$D$35</f>
        <v>353652.36</v>
      </c>
      <c r="O66" s="32"/>
      <c r="P66" s="585" t="s">
        <v>123</v>
      </c>
      <c r="Q66" s="584"/>
      <c r="R66" s="87"/>
      <c r="S66" s="17"/>
      <c r="T66" s="17"/>
      <c r="U66" s="17"/>
      <c r="V66" s="4"/>
    </row>
    <row r="67" spans="1:22" ht="16.5">
      <c r="A67" s="13"/>
      <c r="B67" s="41" t="s">
        <v>7</v>
      </c>
      <c r="C67" s="17"/>
      <c r="D67" s="26"/>
      <c r="E67" s="87"/>
      <c r="F67" s="26"/>
      <c r="G67" s="26"/>
      <c r="H67" s="45">
        <f>H65+H66</f>
        <v>-454715.8799999999</v>
      </c>
      <c r="I67" s="26"/>
      <c r="J67" s="26"/>
      <c r="K67" s="87"/>
      <c r="L67" s="26"/>
      <c r="M67" s="26"/>
      <c r="N67" s="45">
        <f>N65+N66</f>
        <v>-188133.5190000002</v>
      </c>
      <c r="O67" s="32"/>
      <c r="P67" s="79"/>
      <c r="Q67" s="17"/>
      <c r="R67" s="87"/>
      <c r="S67" s="17"/>
      <c r="T67" s="17"/>
      <c r="U67" s="17"/>
      <c r="V67" s="4"/>
    </row>
    <row r="68" spans="1:22" ht="16.5">
      <c r="A68" s="13"/>
      <c r="B68" s="41" t="s">
        <v>92</v>
      </c>
      <c r="C68" s="17"/>
      <c r="D68" s="26"/>
      <c r="E68" s="87"/>
      <c r="F68" s="39">
        <v>246259.97</v>
      </c>
      <c r="G68" s="39"/>
      <c r="H68" s="39"/>
      <c r="I68" s="26"/>
      <c r="J68" s="26"/>
      <c r="K68" s="87"/>
      <c r="L68" s="39">
        <f>'[2]Φύλλο1'!$E$324</f>
        <v>268969.083</v>
      </c>
      <c r="M68" s="39"/>
      <c r="N68" s="39"/>
      <c r="O68" s="32"/>
      <c r="P68" s="584" t="s">
        <v>37</v>
      </c>
      <c r="Q68" s="584"/>
      <c r="R68" s="47"/>
      <c r="S68" s="584" t="s">
        <v>126</v>
      </c>
      <c r="T68" s="584"/>
      <c r="U68" s="584"/>
      <c r="V68" s="4"/>
    </row>
    <row r="69" spans="1:22" ht="16.5">
      <c r="A69" s="13"/>
      <c r="B69" s="17" t="s">
        <v>68</v>
      </c>
      <c r="C69" s="17"/>
      <c r="D69" s="39"/>
      <c r="E69" s="87"/>
      <c r="F69" s="68">
        <v>105782.09</v>
      </c>
      <c r="G69" s="39"/>
      <c r="H69" s="75">
        <f>F68+F69</f>
        <v>352042.06</v>
      </c>
      <c r="I69" s="27"/>
      <c r="J69" s="39"/>
      <c r="K69" s="87"/>
      <c r="L69" s="68">
        <f>'[2]Φύλλο1'!$F$324</f>
        <v>160829.188</v>
      </c>
      <c r="M69" s="39"/>
      <c r="N69" s="75">
        <f>L68+L69</f>
        <v>429798.27099999995</v>
      </c>
      <c r="O69" s="32"/>
      <c r="P69" s="143"/>
      <c r="Q69" s="47"/>
      <c r="R69" s="144"/>
      <c r="S69" s="47"/>
      <c r="T69" s="47"/>
      <c r="U69" s="47"/>
      <c r="V69" s="4"/>
    </row>
    <row r="70" spans="1:22" ht="16.5">
      <c r="A70" s="13"/>
      <c r="B70" s="41" t="s">
        <v>113</v>
      </c>
      <c r="C70" s="17"/>
      <c r="D70" s="26"/>
      <c r="E70" s="87"/>
      <c r="F70" s="26"/>
      <c r="G70" s="26"/>
      <c r="H70" s="45">
        <f>H67-H69</f>
        <v>-806757.94</v>
      </c>
      <c r="I70" s="90"/>
      <c r="J70" s="26"/>
      <c r="K70" s="87"/>
      <c r="L70" s="26"/>
      <c r="M70" s="26"/>
      <c r="N70" s="45">
        <f>N67-N69</f>
        <v>-617931.7900000002</v>
      </c>
      <c r="O70" s="32"/>
      <c r="P70" s="143"/>
      <c r="Q70" s="47"/>
      <c r="R70" s="47"/>
      <c r="S70" s="47"/>
      <c r="T70" s="47"/>
      <c r="U70" s="47"/>
      <c r="V70" s="4"/>
    </row>
    <row r="71" spans="1:22" ht="16.5">
      <c r="A71" s="13"/>
      <c r="B71" s="41" t="s">
        <v>93</v>
      </c>
      <c r="C71" s="17"/>
      <c r="D71" s="26"/>
      <c r="E71" s="87"/>
      <c r="F71" s="39">
        <v>609.36</v>
      </c>
      <c r="G71" s="26"/>
      <c r="H71" s="26"/>
      <c r="I71" s="26"/>
      <c r="J71" s="26"/>
      <c r="K71" s="87"/>
      <c r="L71" s="26">
        <f>'[1]ΦΕ 70'!$D$37</f>
        <v>1894.67</v>
      </c>
      <c r="M71" s="26"/>
      <c r="N71" s="26"/>
      <c r="O71" s="32"/>
      <c r="P71" s="143"/>
      <c r="Q71" s="47"/>
      <c r="R71" s="47"/>
      <c r="S71" s="145"/>
      <c r="T71" s="47"/>
      <c r="U71" s="47"/>
      <c r="V71" s="4"/>
    </row>
    <row r="72" spans="1:22" ht="16.5">
      <c r="A72" s="13"/>
      <c r="B72" s="41" t="s">
        <v>94</v>
      </c>
      <c r="C72" s="17"/>
      <c r="D72" s="26"/>
      <c r="E72" s="17"/>
      <c r="F72" s="68">
        <v>35697.94</v>
      </c>
      <c r="G72" s="17"/>
      <c r="H72" s="91">
        <f>F71-F72</f>
        <v>-35088.58</v>
      </c>
      <c r="I72" s="17"/>
      <c r="J72" s="26"/>
      <c r="K72" s="17"/>
      <c r="L72" s="68">
        <f>'[1]ΦE 65'!$D$22</f>
        <v>44104.03</v>
      </c>
      <c r="M72" s="17"/>
      <c r="N72" s="91">
        <f>L71-L72</f>
        <v>-42209.36</v>
      </c>
      <c r="O72" s="92"/>
      <c r="P72" s="584" t="s">
        <v>124</v>
      </c>
      <c r="Q72" s="584"/>
      <c r="R72" s="47"/>
      <c r="S72" s="584" t="s">
        <v>127</v>
      </c>
      <c r="T72" s="584"/>
      <c r="U72" s="584"/>
      <c r="V72" s="4"/>
    </row>
    <row r="73" spans="1:22" ht="16.5">
      <c r="A73" s="13"/>
      <c r="B73" s="41" t="s">
        <v>97</v>
      </c>
      <c r="C73" s="17"/>
      <c r="D73" s="17"/>
      <c r="E73" s="87"/>
      <c r="F73" s="26"/>
      <c r="G73" s="26"/>
      <c r="H73" s="45">
        <f>H70+H72</f>
        <v>-841846.5199999999</v>
      </c>
      <c r="I73" s="71"/>
      <c r="J73" s="17"/>
      <c r="K73" s="87"/>
      <c r="L73" s="26"/>
      <c r="M73" s="26"/>
      <c r="N73" s="45">
        <f>N70+N72</f>
        <v>-660141.1500000001</v>
      </c>
      <c r="O73" s="32"/>
      <c r="P73" s="584" t="s">
        <v>125</v>
      </c>
      <c r="Q73" s="584"/>
      <c r="R73" s="47"/>
      <c r="S73" s="584" t="s">
        <v>128</v>
      </c>
      <c r="T73" s="584"/>
      <c r="U73" s="584"/>
      <c r="V73" s="4"/>
    </row>
    <row r="74" spans="1:22" ht="16.5">
      <c r="A74" s="40" t="s">
        <v>15</v>
      </c>
      <c r="B74" s="41" t="s">
        <v>95</v>
      </c>
      <c r="C74" s="17"/>
      <c r="D74" s="17"/>
      <c r="E74" s="87"/>
      <c r="F74" s="26"/>
      <c r="G74" s="26"/>
      <c r="H74" s="26"/>
      <c r="I74" s="26"/>
      <c r="J74" s="17"/>
      <c r="K74" s="87"/>
      <c r="L74" s="26"/>
      <c r="M74" s="26"/>
      <c r="N74" s="26"/>
      <c r="O74" s="32"/>
      <c r="P74" s="93"/>
      <c r="Q74" s="94" t="s">
        <v>38</v>
      </c>
      <c r="R74" s="44"/>
      <c r="S74" s="95"/>
      <c r="T74" s="44"/>
      <c r="U74" s="44"/>
      <c r="V74" s="4"/>
    </row>
    <row r="75" spans="1:22" ht="16.5">
      <c r="A75" s="13"/>
      <c r="B75" s="17" t="s">
        <v>77</v>
      </c>
      <c r="C75" s="17"/>
      <c r="D75" s="26">
        <v>497303.92</v>
      </c>
      <c r="E75" s="87"/>
      <c r="F75" s="26"/>
      <c r="G75" s="26"/>
      <c r="H75" s="26"/>
      <c r="I75" s="26"/>
      <c r="J75" s="26">
        <f>'[1]ΦΕ 81'!$D$17</f>
        <v>393557.26</v>
      </c>
      <c r="K75" s="87"/>
      <c r="L75" s="26"/>
      <c r="M75" s="26"/>
      <c r="N75" s="26"/>
      <c r="O75" s="32"/>
      <c r="P75" s="93"/>
      <c r="Q75" s="44"/>
      <c r="R75" s="44"/>
      <c r="S75" s="44"/>
      <c r="T75" s="44"/>
      <c r="U75" s="44"/>
      <c r="V75" s="4"/>
    </row>
    <row r="76" spans="1:22" ht="16.5">
      <c r="A76" s="13"/>
      <c r="B76" s="17" t="s">
        <v>69</v>
      </c>
      <c r="C76" s="17"/>
      <c r="D76" s="68">
        <f>183577.95+1537.08</f>
        <v>185115.03</v>
      </c>
      <c r="E76" s="87"/>
      <c r="F76" s="96">
        <f>D75+D76</f>
        <v>682418.95</v>
      </c>
      <c r="G76" s="26"/>
      <c r="H76" s="26"/>
      <c r="I76" s="26"/>
      <c r="J76" s="96">
        <f>'[1]ΦΕ 82'!$D$17</f>
        <v>754.13</v>
      </c>
      <c r="K76" s="87"/>
      <c r="L76" s="96">
        <f>J75+J76</f>
        <v>394311.39</v>
      </c>
      <c r="M76" s="26"/>
      <c r="N76" s="26"/>
      <c r="O76" s="32"/>
      <c r="P76" s="93"/>
      <c r="Q76" s="44"/>
      <c r="R76" s="44"/>
      <c r="S76" s="44"/>
      <c r="T76" s="44"/>
      <c r="U76" s="44"/>
      <c r="V76" s="4"/>
    </row>
    <row r="77" spans="1:22" ht="16.5" outlineLevel="1">
      <c r="A77" s="13"/>
      <c r="B77" s="97" t="s">
        <v>71</v>
      </c>
      <c r="C77" s="17"/>
      <c r="D77" s="17"/>
      <c r="E77" s="87"/>
      <c r="F77" s="26"/>
      <c r="G77" s="26"/>
      <c r="H77" s="26"/>
      <c r="I77" s="26"/>
      <c r="J77" s="17"/>
      <c r="K77" s="87"/>
      <c r="L77" s="26"/>
      <c r="M77" s="26"/>
      <c r="N77" s="26"/>
      <c r="O77" s="32"/>
      <c r="P77" s="93"/>
      <c r="Q77" s="44"/>
      <c r="R77" s="44"/>
      <c r="S77" s="44"/>
      <c r="T77" s="44"/>
      <c r="U77" s="44"/>
      <c r="V77" s="4"/>
    </row>
    <row r="78" spans="1:22" ht="16.5" outlineLevel="1">
      <c r="A78" s="13"/>
      <c r="B78" s="17" t="s">
        <v>89</v>
      </c>
      <c r="C78" s="17"/>
      <c r="D78" s="26">
        <f>8762.13+0.12</f>
        <v>8762.25</v>
      </c>
      <c r="E78" s="87"/>
      <c r="F78" s="26"/>
      <c r="G78" s="26"/>
      <c r="H78" s="26"/>
      <c r="I78" s="26"/>
      <c r="J78" s="26">
        <f>'[1]ΦΕ 81'!$D$19</f>
        <v>0</v>
      </c>
      <c r="K78" s="87"/>
      <c r="L78" s="26"/>
      <c r="M78" s="26"/>
      <c r="N78" s="26"/>
      <c r="O78" s="32"/>
      <c r="P78" s="93"/>
      <c r="Q78" s="573" t="s">
        <v>11</v>
      </c>
      <c r="R78" s="573"/>
      <c r="S78" s="573"/>
      <c r="T78" s="573"/>
      <c r="U78" s="573"/>
      <c r="V78" s="4"/>
    </row>
    <row r="79" spans="1:22" ht="16.5">
      <c r="A79" s="13"/>
      <c r="B79" s="17" t="s">
        <v>70</v>
      </c>
      <c r="C79" s="17"/>
      <c r="D79" s="96">
        <v>198035.11</v>
      </c>
      <c r="E79" s="87"/>
      <c r="F79" s="96">
        <f>D78+D79</f>
        <v>206797.36</v>
      </c>
      <c r="G79" s="26"/>
      <c r="H79" s="96">
        <f>F76-F79</f>
        <v>475621.58999999997</v>
      </c>
      <c r="I79" s="26"/>
      <c r="J79" s="96">
        <f>'[1]ΦΕ 82'!$D$18</f>
        <v>155018.81</v>
      </c>
      <c r="K79" s="87"/>
      <c r="L79" s="96">
        <f>J78+J79</f>
        <v>155018.81</v>
      </c>
      <c r="M79" s="26"/>
      <c r="N79" s="96">
        <f>L76-L79</f>
        <v>239292.58000000002</v>
      </c>
      <c r="O79" s="32"/>
      <c r="P79" s="79"/>
      <c r="V79" s="4"/>
    </row>
    <row r="80" spans="1:22" ht="16.5">
      <c r="A80" s="13"/>
      <c r="B80" s="41" t="s">
        <v>112</v>
      </c>
      <c r="C80" s="17"/>
      <c r="D80" s="17"/>
      <c r="E80" s="87"/>
      <c r="F80" s="26"/>
      <c r="G80" s="26"/>
      <c r="H80" s="45">
        <f>H73+H79</f>
        <v>-366224.92999999993</v>
      </c>
      <c r="I80" s="71"/>
      <c r="J80" s="17"/>
      <c r="K80" s="87"/>
      <c r="L80" s="26"/>
      <c r="M80" s="26"/>
      <c r="N80" s="45">
        <f>N73+N79</f>
        <v>-420848.5700000001</v>
      </c>
      <c r="O80" s="32"/>
      <c r="P80" s="79"/>
      <c r="Q80" s="17"/>
      <c r="R80" s="17"/>
      <c r="S80" s="17"/>
      <c r="T80" s="17"/>
      <c r="U80" s="17"/>
      <c r="V80" s="4"/>
    </row>
    <row r="81" spans="1:22" ht="16.5" outlineLevel="1">
      <c r="A81" s="13"/>
      <c r="B81" s="65" t="s">
        <v>36</v>
      </c>
      <c r="C81" s="17"/>
      <c r="D81" s="17"/>
      <c r="E81" s="87"/>
      <c r="F81" s="26"/>
      <c r="G81" s="26"/>
      <c r="H81" s="26"/>
      <c r="I81" s="26"/>
      <c r="J81" s="17"/>
      <c r="K81" s="87"/>
      <c r="L81" s="26"/>
      <c r="M81" s="26"/>
      <c r="N81" s="26"/>
      <c r="O81" s="32"/>
      <c r="P81" s="79"/>
      <c r="Q81" s="17" t="s">
        <v>5</v>
      </c>
      <c r="R81" s="17"/>
      <c r="S81" s="80"/>
      <c r="T81" s="17"/>
      <c r="U81" s="17"/>
      <c r="V81" s="4"/>
    </row>
    <row r="82" spans="1:22" ht="16.5" outlineLevel="1">
      <c r="A82" s="13"/>
      <c r="B82" s="17" t="s">
        <v>79</v>
      </c>
      <c r="C82" s="17"/>
      <c r="D82" s="17"/>
      <c r="E82" s="87"/>
      <c r="F82" s="26">
        <v>534735.4</v>
      </c>
      <c r="G82" s="26"/>
      <c r="H82" s="26"/>
      <c r="I82" s="26"/>
      <c r="J82" s="17"/>
      <c r="K82" s="87"/>
      <c r="L82" s="26">
        <f>'[1]ΦE 66'!$D$34</f>
        <v>424549.3599999999</v>
      </c>
      <c r="M82" s="26"/>
      <c r="N82" s="26"/>
      <c r="O82" s="32"/>
      <c r="P82" s="79"/>
      <c r="Q82" s="17"/>
      <c r="R82" s="17"/>
      <c r="S82" s="17"/>
      <c r="T82" s="17"/>
      <c r="U82" s="17"/>
      <c r="V82" s="4"/>
    </row>
    <row r="83" spans="1:22" ht="16.5">
      <c r="A83" s="13"/>
      <c r="B83" s="41" t="s">
        <v>96</v>
      </c>
      <c r="C83" s="17"/>
      <c r="D83" s="17"/>
      <c r="E83" s="87"/>
      <c r="F83" s="96">
        <f>F82</f>
        <v>534735.4</v>
      </c>
      <c r="G83" s="26"/>
      <c r="H83" s="98">
        <f>F82-F83</f>
        <v>0</v>
      </c>
      <c r="I83" s="99"/>
      <c r="J83" s="17"/>
      <c r="K83" s="87"/>
      <c r="L83" s="96">
        <f>L82</f>
        <v>424549.3599999999</v>
      </c>
      <c r="M83" s="26"/>
      <c r="N83" s="98">
        <f>L82-L83</f>
        <v>0</v>
      </c>
      <c r="O83" s="32"/>
      <c r="P83" s="79"/>
      <c r="Q83" s="573" t="s">
        <v>12</v>
      </c>
      <c r="R83" s="573"/>
      <c r="S83" s="573"/>
      <c r="T83" s="573"/>
      <c r="U83" s="573"/>
      <c r="V83" s="4"/>
    </row>
    <row r="84" spans="1:22" ht="17.25" thickBot="1">
      <c r="A84" s="13"/>
      <c r="B84" s="100" t="s">
        <v>111</v>
      </c>
      <c r="C84" s="17"/>
      <c r="D84" s="17"/>
      <c r="E84" s="87"/>
      <c r="F84" s="26"/>
      <c r="G84" s="26"/>
      <c r="H84" s="111">
        <f>H80-H83</f>
        <v>-366224.92999999993</v>
      </c>
      <c r="I84" s="71"/>
      <c r="J84" s="17"/>
      <c r="K84" s="87"/>
      <c r="L84" s="26"/>
      <c r="M84" s="26"/>
      <c r="N84" s="111">
        <f>N80-N83</f>
        <v>-420848.5700000001</v>
      </c>
      <c r="O84" s="32"/>
      <c r="P84" s="79"/>
      <c r="Q84" s="573" t="s">
        <v>39</v>
      </c>
      <c r="R84" s="573"/>
      <c r="S84" s="573"/>
      <c r="T84" s="573"/>
      <c r="U84" s="573"/>
      <c r="V84" s="4"/>
    </row>
    <row r="85" spans="1:22" ht="7.5" customHeight="1" thickBot="1" thickTop="1">
      <c r="A85" s="101"/>
      <c r="B85" s="102"/>
      <c r="C85" s="102"/>
      <c r="D85" s="102"/>
      <c r="E85" s="102"/>
      <c r="F85" s="102"/>
      <c r="G85" s="102"/>
      <c r="H85" s="102"/>
      <c r="I85" s="102"/>
      <c r="J85" s="102"/>
      <c r="K85" s="102"/>
      <c r="L85" s="102"/>
      <c r="M85" s="102"/>
      <c r="N85" s="102"/>
      <c r="O85" s="103"/>
      <c r="P85" s="104"/>
      <c r="Q85" s="102"/>
      <c r="R85" s="102"/>
      <c r="S85" s="102"/>
      <c r="T85" s="102"/>
      <c r="U85" s="102"/>
      <c r="V85" s="105"/>
    </row>
    <row r="86" spans="1:22" s="17" customFormat="1" ht="21.75">
      <c r="A86" s="574"/>
      <c r="B86" s="575"/>
      <c r="C86" s="575"/>
      <c r="D86" s="575"/>
      <c r="E86" s="575"/>
      <c r="F86" s="575"/>
      <c r="G86" s="575"/>
      <c r="H86" s="575"/>
      <c r="I86" s="575"/>
      <c r="J86" s="575"/>
      <c r="K86" s="575"/>
      <c r="L86" s="575"/>
      <c r="M86" s="575"/>
      <c r="N86" s="575"/>
      <c r="O86" s="575"/>
      <c r="P86" s="575"/>
      <c r="Q86" s="575"/>
      <c r="R86" s="575"/>
      <c r="S86" s="575"/>
      <c r="T86" s="575"/>
      <c r="U86" s="575"/>
      <c r="V86" s="116"/>
    </row>
    <row r="87" spans="1:22" s="17" customFormat="1" ht="19.5">
      <c r="A87" s="576"/>
      <c r="B87" s="577"/>
      <c r="C87" s="577"/>
      <c r="D87" s="577"/>
      <c r="E87" s="577"/>
      <c r="F87" s="577"/>
      <c r="G87" s="577"/>
      <c r="H87" s="577"/>
      <c r="I87" s="577"/>
      <c r="J87" s="577"/>
      <c r="K87" s="577"/>
      <c r="L87" s="577"/>
      <c r="M87" s="577"/>
      <c r="N87" s="577"/>
      <c r="O87" s="577"/>
      <c r="P87" s="577"/>
      <c r="Q87" s="577"/>
      <c r="R87" s="577"/>
      <c r="S87" s="577"/>
      <c r="T87" s="577"/>
      <c r="U87" s="577"/>
      <c r="V87" s="116"/>
    </row>
    <row r="88" spans="1:22" s="17" customFormat="1" ht="18">
      <c r="A88" s="117"/>
      <c r="B88" s="118"/>
      <c r="C88" s="118"/>
      <c r="D88" s="118"/>
      <c r="E88" s="118"/>
      <c r="F88" s="118"/>
      <c r="G88" s="118"/>
      <c r="H88" s="118"/>
      <c r="I88" s="118"/>
      <c r="J88" s="118"/>
      <c r="K88" s="118"/>
      <c r="L88" s="118"/>
      <c r="M88" s="118"/>
      <c r="N88" s="118"/>
      <c r="O88" s="118"/>
      <c r="P88" s="119"/>
      <c r="Q88" s="119"/>
      <c r="R88" s="119"/>
      <c r="S88" s="119"/>
      <c r="T88" s="119"/>
      <c r="U88" s="119"/>
      <c r="V88" s="116"/>
    </row>
    <row r="89" spans="1:22" s="17" customFormat="1" ht="16.5">
      <c r="A89" s="117"/>
      <c r="B89" s="120" t="s">
        <v>5</v>
      </c>
      <c r="C89" s="578" t="s">
        <v>5</v>
      </c>
      <c r="D89" s="578"/>
      <c r="E89" s="578"/>
      <c r="F89" s="578"/>
      <c r="G89" s="578"/>
      <c r="H89" s="578"/>
      <c r="I89" s="120"/>
      <c r="J89" s="120"/>
      <c r="K89" s="120"/>
      <c r="L89" s="120"/>
      <c r="M89" s="120"/>
      <c r="N89" s="120"/>
      <c r="O89" s="121"/>
      <c r="P89" s="118"/>
      <c r="Q89" s="118"/>
      <c r="R89" s="118"/>
      <c r="S89" s="118"/>
      <c r="T89" s="118"/>
      <c r="U89" s="118"/>
      <c r="V89" s="116"/>
    </row>
    <row r="90" spans="1:22" s="17" customFormat="1" ht="16.5">
      <c r="A90" s="117"/>
      <c r="B90" s="122"/>
      <c r="C90" s="123"/>
      <c r="D90" s="121"/>
      <c r="E90" s="123"/>
      <c r="F90" s="123"/>
      <c r="G90" s="123"/>
      <c r="H90" s="123"/>
      <c r="I90" s="123"/>
      <c r="J90" s="123"/>
      <c r="K90" s="123"/>
      <c r="L90" s="123"/>
      <c r="M90" s="123"/>
      <c r="N90" s="123"/>
      <c r="O90" s="121"/>
      <c r="P90" s="124"/>
      <c r="Q90" s="125"/>
      <c r="R90" s="125"/>
      <c r="S90" s="121"/>
      <c r="T90" s="123"/>
      <c r="U90" s="118"/>
      <c r="V90" s="116"/>
    </row>
    <row r="91" spans="1:22" s="17" customFormat="1" ht="16.5">
      <c r="A91" s="117"/>
      <c r="B91" s="122"/>
      <c r="C91" s="123"/>
      <c r="D91" s="121"/>
      <c r="E91" s="123"/>
      <c r="F91" s="123"/>
      <c r="G91" s="123"/>
      <c r="H91" s="123"/>
      <c r="I91" s="123"/>
      <c r="J91" s="123"/>
      <c r="K91" s="123"/>
      <c r="L91" s="123"/>
      <c r="M91" s="123"/>
      <c r="N91" s="123"/>
      <c r="O91" s="121"/>
      <c r="P91" s="124"/>
      <c r="Q91" s="572" t="s">
        <v>5</v>
      </c>
      <c r="R91" s="572"/>
      <c r="S91" s="572"/>
      <c r="T91" s="123"/>
      <c r="U91" s="118"/>
      <c r="V91" s="116"/>
    </row>
    <row r="92" spans="1:22" s="17" customFormat="1" ht="16.5">
      <c r="A92" s="117"/>
      <c r="B92" s="122" t="s">
        <v>5</v>
      </c>
      <c r="C92" s="123"/>
      <c r="D92" s="572" t="s">
        <v>5</v>
      </c>
      <c r="E92" s="572"/>
      <c r="F92" s="572"/>
      <c r="G92" s="572"/>
      <c r="H92" s="572"/>
      <c r="I92" s="122"/>
      <c r="J92" s="122"/>
      <c r="K92" s="122"/>
      <c r="L92" s="122"/>
      <c r="M92" s="122"/>
      <c r="N92" s="122"/>
      <c r="O92" s="121"/>
      <c r="P92" s="121"/>
      <c r="Q92" s="125"/>
      <c r="R92" s="125"/>
      <c r="S92" s="121"/>
      <c r="T92" s="123"/>
      <c r="U92" s="118"/>
      <c r="V92" s="116"/>
    </row>
    <row r="93" spans="1:22" s="17" customFormat="1" ht="16.5">
      <c r="A93" s="117"/>
      <c r="B93" s="122"/>
      <c r="C93" s="123"/>
      <c r="D93" s="122"/>
      <c r="E93" s="122"/>
      <c r="F93" s="122"/>
      <c r="G93" s="122"/>
      <c r="H93" s="122"/>
      <c r="I93" s="122"/>
      <c r="J93" s="122"/>
      <c r="K93" s="122"/>
      <c r="L93" s="122"/>
      <c r="M93" s="122"/>
      <c r="N93" s="122"/>
      <c r="O93" s="121"/>
      <c r="P93" s="121"/>
      <c r="Q93" s="125"/>
      <c r="R93" s="125"/>
      <c r="S93" s="121"/>
      <c r="T93" s="123"/>
      <c r="U93" s="118"/>
      <c r="V93" s="116"/>
    </row>
    <row r="94" spans="1:22" s="17" customFormat="1" ht="16.5">
      <c r="A94" s="117"/>
      <c r="B94" s="122"/>
      <c r="C94" s="123"/>
      <c r="D94" s="122"/>
      <c r="E94" s="122"/>
      <c r="F94" s="122"/>
      <c r="G94" s="122"/>
      <c r="H94" s="122"/>
      <c r="I94" s="122"/>
      <c r="J94" s="122"/>
      <c r="K94" s="122"/>
      <c r="L94" s="122"/>
      <c r="M94" s="122"/>
      <c r="N94" s="122"/>
      <c r="O94" s="121"/>
      <c r="P94" s="121"/>
      <c r="Q94" s="125"/>
      <c r="R94" s="125"/>
      <c r="S94" s="121"/>
      <c r="T94" s="123"/>
      <c r="U94" s="118"/>
      <c r="V94" s="116"/>
    </row>
    <row r="95" spans="1:22" s="17" customFormat="1" ht="16.5">
      <c r="A95" s="117"/>
      <c r="B95" s="122"/>
      <c r="C95" s="123"/>
      <c r="D95" s="122"/>
      <c r="E95" s="122"/>
      <c r="F95" s="122"/>
      <c r="G95" s="122"/>
      <c r="H95" s="122"/>
      <c r="I95" s="122"/>
      <c r="J95" s="122"/>
      <c r="K95" s="122"/>
      <c r="L95" s="122"/>
      <c r="M95" s="122"/>
      <c r="N95" s="122"/>
      <c r="O95" s="121"/>
      <c r="P95" s="121"/>
      <c r="Q95" s="125"/>
      <c r="R95" s="125"/>
      <c r="S95" s="121"/>
      <c r="T95" s="123"/>
      <c r="U95" s="118"/>
      <c r="V95" s="116"/>
    </row>
    <row r="96" spans="1:22" s="17" customFormat="1" ht="16.5">
      <c r="A96" s="117"/>
      <c r="B96" s="122"/>
      <c r="C96" s="123"/>
      <c r="D96" s="122"/>
      <c r="E96" s="122"/>
      <c r="F96" s="122"/>
      <c r="G96" s="122"/>
      <c r="H96" s="122"/>
      <c r="I96" s="122"/>
      <c r="J96" s="122"/>
      <c r="K96" s="122"/>
      <c r="L96" s="122"/>
      <c r="M96" s="122"/>
      <c r="N96" s="122"/>
      <c r="O96" s="121"/>
      <c r="P96" s="121"/>
      <c r="Q96" s="125"/>
      <c r="R96" s="125"/>
      <c r="S96" s="121"/>
      <c r="T96" s="123"/>
      <c r="U96" s="118"/>
      <c r="V96" s="116"/>
    </row>
    <row r="97" spans="1:22" s="17" customFormat="1" ht="16.5">
      <c r="A97" s="117"/>
      <c r="B97" s="122"/>
      <c r="C97" s="123"/>
      <c r="D97" s="122"/>
      <c r="E97" s="122"/>
      <c r="F97" s="122"/>
      <c r="G97" s="122"/>
      <c r="H97" s="122"/>
      <c r="I97" s="122"/>
      <c r="J97" s="122"/>
      <c r="K97" s="122"/>
      <c r="L97" s="122"/>
      <c r="M97" s="122"/>
      <c r="N97" s="122"/>
      <c r="O97" s="121"/>
      <c r="P97" s="121"/>
      <c r="Q97" s="125"/>
      <c r="R97" s="125"/>
      <c r="S97" s="121"/>
      <c r="T97" s="123"/>
      <c r="U97" s="118"/>
      <c r="V97" s="116"/>
    </row>
    <row r="98" spans="1:22" s="17" customFormat="1" ht="16.5">
      <c r="A98" s="117"/>
      <c r="B98" s="122"/>
      <c r="C98" s="123"/>
      <c r="D98" s="122"/>
      <c r="E98" s="122"/>
      <c r="F98" s="122"/>
      <c r="G98" s="122"/>
      <c r="H98" s="122"/>
      <c r="I98" s="122"/>
      <c r="J98" s="122"/>
      <c r="K98" s="122"/>
      <c r="L98" s="122"/>
      <c r="M98" s="122"/>
      <c r="N98" s="122"/>
      <c r="O98" s="121"/>
      <c r="P98" s="121"/>
      <c r="Q98" s="125"/>
      <c r="R98" s="125"/>
      <c r="S98" s="121"/>
      <c r="T98" s="123"/>
      <c r="U98" s="118"/>
      <c r="V98" s="116"/>
    </row>
    <row r="99" spans="1:22" s="17" customFormat="1" ht="16.5">
      <c r="A99" s="117"/>
      <c r="B99" s="122"/>
      <c r="C99" s="123"/>
      <c r="D99" s="122"/>
      <c r="E99" s="122"/>
      <c r="F99" s="122"/>
      <c r="G99" s="122"/>
      <c r="H99" s="122"/>
      <c r="I99" s="122"/>
      <c r="J99" s="122"/>
      <c r="K99" s="122"/>
      <c r="L99" s="122"/>
      <c r="M99" s="122"/>
      <c r="N99" s="122"/>
      <c r="O99" s="121"/>
      <c r="P99" s="121"/>
      <c r="Q99" s="125"/>
      <c r="R99" s="125"/>
      <c r="S99" s="121"/>
      <c r="T99" s="123"/>
      <c r="U99" s="118"/>
      <c r="V99" s="116"/>
    </row>
    <row r="100" spans="1:22" s="17" customFormat="1" ht="16.5">
      <c r="A100" s="117"/>
      <c r="B100" s="122"/>
      <c r="C100" s="123"/>
      <c r="D100" s="122"/>
      <c r="E100" s="122"/>
      <c r="F100" s="122"/>
      <c r="G100" s="122"/>
      <c r="H100" s="122"/>
      <c r="I100" s="122"/>
      <c r="J100" s="122"/>
      <c r="K100" s="122"/>
      <c r="L100" s="122"/>
      <c r="M100" s="122"/>
      <c r="N100" s="122"/>
      <c r="O100" s="121"/>
      <c r="P100" s="121"/>
      <c r="Q100" s="125"/>
      <c r="R100" s="125"/>
      <c r="S100" s="121"/>
      <c r="T100" s="123"/>
      <c r="U100" s="118"/>
      <c r="V100" s="116"/>
    </row>
    <row r="101" spans="1:22" s="17" customFormat="1" ht="16.5">
      <c r="A101" s="117"/>
      <c r="B101" s="122"/>
      <c r="C101" s="123"/>
      <c r="D101" s="122"/>
      <c r="E101" s="122"/>
      <c r="F101" s="122"/>
      <c r="G101" s="122"/>
      <c r="H101" s="122"/>
      <c r="I101" s="122"/>
      <c r="J101" s="122"/>
      <c r="K101" s="122"/>
      <c r="L101" s="122"/>
      <c r="M101" s="122"/>
      <c r="N101" s="122"/>
      <c r="O101" s="121"/>
      <c r="P101" s="121"/>
      <c r="Q101" s="125"/>
      <c r="R101" s="125"/>
      <c r="S101" s="121"/>
      <c r="T101" s="123"/>
      <c r="U101" s="118"/>
      <c r="V101" s="116"/>
    </row>
    <row r="102" spans="1:22" s="17" customFormat="1" ht="16.5">
      <c r="A102" s="117"/>
      <c r="B102" s="122"/>
      <c r="C102" s="123"/>
      <c r="D102" s="122"/>
      <c r="E102" s="122"/>
      <c r="F102" s="122"/>
      <c r="G102" s="122"/>
      <c r="H102" s="122"/>
      <c r="I102" s="122"/>
      <c r="J102" s="122"/>
      <c r="K102" s="122"/>
      <c r="L102" s="122"/>
      <c r="M102" s="122"/>
      <c r="N102" s="122"/>
      <c r="O102" s="121"/>
      <c r="P102" s="121"/>
      <c r="Q102" s="125"/>
      <c r="R102" s="125"/>
      <c r="S102" s="121"/>
      <c r="T102" s="123"/>
      <c r="U102" s="118"/>
      <c r="V102" s="116"/>
    </row>
    <row r="103" spans="1:22" s="17" customFormat="1" ht="16.5">
      <c r="A103" s="117"/>
      <c r="B103" s="122"/>
      <c r="C103" s="123"/>
      <c r="D103" s="122"/>
      <c r="E103" s="122"/>
      <c r="F103" s="122"/>
      <c r="G103" s="122"/>
      <c r="H103" s="122"/>
      <c r="I103" s="122"/>
      <c r="J103" s="122"/>
      <c r="K103" s="122"/>
      <c r="L103" s="122"/>
      <c r="M103" s="122"/>
      <c r="N103" s="122"/>
      <c r="O103" s="121"/>
      <c r="P103" s="121"/>
      <c r="Q103" s="125"/>
      <c r="R103" s="125"/>
      <c r="S103" s="121"/>
      <c r="T103" s="123"/>
      <c r="U103" s="118"/>
      <c r="V103" s="116"/>
    </row>
    <row r="104" spans="1:22" s="17" customFormat="1" ht="16.5">
      <c r="A104" s="117"/>
      <c r="B104" s="122"/>
      <c r="C104" s="123"/>
      <c r="D104" s="122"/>
      <c r="E104" s="122"/>
      <c r="F104" s="122"/>
      <c r="G104" s="122"/>
      <c r="H104" s="122"/>
      <c r="I104" s="122"/>
      <c r="J104" s="122"/>
      <c r="K104" s="122"/>
      <c r="L104" s="122"/>
      <c r="M104" s="122"/>
      <c r="N104" s="122"/>
      <c r="O104" s="121"/>
      <c r="P104" s="121"/>
      <c r="Q104" s="125"/>
      <c r="R104" s="125"/>
      <c r="S104" s="121"/>
      <c r="T104" s="123"/>
      <c r="U104" s="118"/>
      <c r="V104" s="116"/>
    </row>
    <row r="105" spans="1:22" s="17" customFormat="1" ht="16.5">
      <c r="A105" s="117"/>
      <c r="B105" s="122"/>
      <c r="C105" s="123"/>
      <c r="D105" s="122"/>
      <c r="E105" s="122"/>
      <c r="F105" s="122"/>
      <c r="G105" s="122"/>
      <c r="H105" s="122"/>
      <c r="I105" s="122"/>
      <c r="J105" s="122"/>
      <c r="K105" s="122"/>
      <c r="L105" s="122"/>
      <c r="M105" s="122"/>
      <c r="N105" s="122"/>
      <c r="O105" s="121"/>
      <c r="P105" s="121"/>
      <c r="Q105" s="125"/>
      <c r="R105" s="125"/>
      <c r="S105" s="121"/>
      <c r="T105" s="123"/>
      <c r="U105" s="118"/>
      <c r="V105" s="116"/>
    </row>
    <row r="106" spans="1:22" s="17" customFormat="1" ht="16.5">
      <c r="A106" s="117"/>
      <c r="B106" s="122"/>
      <c r="C106" s="123"/>
      <c r="D106" s="122"/>
      <c r="E106" s="122"/>
      <c r="F106" s="122"/>
      <c r="G106" s="122"/>
      <c r="H106" s="122"/>
      <c r="I106" s="122"/>
      <c r="J106" s="122"/>
      <c r="K106" s="122"/>
      <c r="L106" s="122"/>
      <c r="M106" s="122"/>
      <c r="N106" s="122"/>
      <c r="O106" s="121"/>
      <c r="P106" s="121"/>
      <c r="Q106" s="125"/>
      <c r="R106" s="125"/>
      <c r="S106" s="121"/>
      <c r="T106" s="123"/>
      <c r="U106" s="118"/>
      <c r="V106" s="116"/>
    </row>
    <row r="107" spans="1:22" s="17" customFormat="1" ht="16.5">
      <c r="A107" s="117"/>
      <c r="B107" s="122"/>
      <c r="C107" s="123"/>
      <c r="D107" s="122"/>
      <c r="E107" s="122"/>
      <c r="F107" s="122"/>
      <c r="G107" s="122"/>
      <c r="H107" s="122"/>
      <c r="I107" s="122"/>
      <c r="J107" s="122"/>
      <c r="K107" s="122"/>
      <c r="L107" s="122"/>
      <c r="M107" s="122"/>
      <c r="N107" s="122"/>
      <c r="O107" s="121"/>
      <c r="P107" s="121"/>
      <c r="Q107" s="125"/>
      <c r="R107" s="125"/>
      <c r="S107" s="121"/>
      <c r="T107" s="123"/>
      <c r="U107" s="118"/>
      <c r="V107" s="116"/>
    </row>
    <row r="108" spans="1:22" s="17" customFormat="1" ht="16.5">
      <c r="A108" s="117"/>
      <c r="B108" s="122"/>
      <c r="C108" s="123"/>
      <c r="D108" s="122"/>
      <c r="E108" s="122"/>
      <c r="F108" s="122"/>
      <c r="G108" s="122"/>
      <c r="H108" s="122"/>
      <c r="I108" s="122"/>
      <c r="J108" s="122"/>
      <c r="K108" s="122"/>
      <c r="L108" s="122"/>
      <c r="M108" s="122"/>
      <c r="N108" s="122"/>
      <c r="O108" s="121"/>
      <c r="P108" s="121"/>
      <c r="Q108" s="125"/>
      <c r="R108" s="125"/>
      <c r="S108" s="121"/>
      <c r="T108" s="123"/>
      <c r="U108" s="118"/>
      <c r="V108" s="116"/>
    </row>
    <row r="109" spans="1:22" s="17" customFormat="1" ht="16.5">
      <c r="A109" s="117"/>
      <c r="B109" s="122"/>
      <c r="C109" s="123"/>
      <c r="D109" s="122"/>
      <c r="E109" s="122"/>
      <c r="F109" s="122"/>
      <c r="G109" s="122"/>
      <c r="H109" s="122"/>
      <c r="I109" s="122"/>
      <c r="J109" s="122"/>
      <c r="K109" s="122"/>
      <c r="L109" s="122"/>
      <c r="M109" s="122"/>
      <c r="N109" s="122"/>
      <c r="O109" s="121"/>
      <c r="P109" s="121"/>
      <c r="Q109" s="125"/>
      <c r="R109" s="125"/>
      <c r="S109" s="121"/>
      <c r="T109" s="123"/>
      <c r="U109" s="118"/>
      <c r="V109" s="116"/>
    </row>
    <row r="110" spans="1:22" s="17" customFormat="1" ht="16.5">
      <c r="A110" s="117"/>
      <c r="B110" s="122"/>
      <c r="C110" s="123"/>
      <c r="D110" s="122"/>
      <c r="E110" s="122"/>
      <c r="F110" s="122"/>
      <c r="G110" s="122"/>
      <c r="H110" s="122"/>
      <c r="I110" s="122"/>
      <c r="J110" s="122"/>
      <c r="K110" s="122"/>
      <c r="L110" s="122"/>
      <c r="M110" s="122"/>
      <c r="N110" s="122"/>
      <c r="O110" s="121"/>
      <c r="P110" s="121"/>
      <c r="Q110" s="125"/>
      <c r="R110" s="125"/>
      <c r="S110" s="121"/>
      <c r="T110" s="123"/>
      <c r="U110" s="118"/>
      <c r="V110" s="116"/>
    </row>
    <row r="111" spans="1:22" s="17" customFormat="1" ht="16.5">
      <c r="A111" s="117"/>
      <c r="B111" s="122"/>
      <c r="C111" s="123"/>
      <c r="D111" s="122"/>
      <c r="E111" s="122"/>
      <c r="F111" s="122"/>
      <c r="G111" s="122"/>
      <c r="H111" s="122"/>
      <c r="I111" s="122"/>
      <c r="J111" s="122"/>
      <c r="K111" s="122"/>
      <c r="L111" s="122"/>
      <c r="M111" s="122"/>
      <c r="N111" s="122"/>
      <c r="O111" s="121"/>
      <c r="P111" s="121"/>
      <c r="Q111" s="125"/>
      <c r="R111" s="125"/>
      <c r="S111" s="121"/>
      <c r="T111" s="123"/>
      <c r="U111" s="118"/>
      <c r="V111" s="116"/>
    </row>
    <row r="112" spans="1:22" s="17" customFormat="1" ht="16.5">
      <c r="A112" s="117"/>
      <c r="B112" s="122"/>
      <c r="C112" s="123"/>
      <c r="D112" s="122"/>
      <c r="E112" s="122"/>
      <c r="F112" s="122"/>
      <c r="G112" s="122"/>
      <c r="H112" s="122"/>
      <c r="I112" s="122"/>
      <c r="J112" s="122"/>
      <c r="K112" s="122"/>
      <c r="L112" s="122"/>
      <c r="M112" s="122"/>
      <c r="N112" s="122"/>
      <c r="O112" s="121"/>
      <c r="P112" s="121"/>
      <c r="Q112" s="125"/>
      <c r="R112" s="125"/>
      <c r="S112" s="121"/>
      <c r="T112" s="123"/>
      <c r="U112" s="118"/>
      <c r="V112" s="116"/>
    </row>
    <row r="113" spans="1:22" s="17" customFormat="1" ht="16.5">
      <c r="A113" s="117"/>
      <c r="B113" s="122"/>
      <c r="C113" s="123"/>
      <c r="D113" s="122"/>
      <c r="E113" s="122"/>
      <c r="F113" s="122"/>
      <c r="G113" s="122"/>
      <c r="H113" s="122"/>
      <c r="I113" s="122"/>
      <c r="J113" s="122"/>
      <c r="K113" s="122"/>
      <c r="L113" s="122"/>
      <c r="M113" s="122"/>
      <c r="N113" s="122"/>
      <c r="O113" s="121"/>
      <c r="P113" s="121"/>
      <c r="Q113" s="125"/>
      <c r="R113" s="125"/>
      <c r="S113" s="121"/>
      <c r="T113" s="123"/>
      <c r="U113" s="118"/>
      <c r="V113" s="116"/>
    </row>
    <row r="114" spans="1:22" s="17" customFormat="1" ht="16.5">
      <c r="A114" s="117"/>
      <c r="B114" s="122"/>
      <c r="C114" s="123"/>
      <c r="D114" s="122"/>
      <c r="E114" s="122"/>
      <c r="F114" s="122"/>
      <c r="G114" s="122"/>
      <c r="H114" s="122"/>
      <c r="I114" s="122"/>
      <c r="J114" s="122"/>
      <c r="K114" s="122"/>
      <c r="L114" s="122"/>
      <c r="M114" s="122"/>
      <c r="N114" s="122"/>
      <c r="O114" s="121"/>
      <c r="P114" s="121"/>
      <c r="Q114" s="125"/>
      <c r="R114" s="125"/>
      <c r="S114" s="121"/>
      <c r="T114" s="123"/>
      <c r="U114" s="118"/>
      <c r="V114" s="116"/>
    </row>
    <row r="115" spans="1:22" s="17" customFormat="1" ht="16.5">
      <c r="A115" s="117"/>
      <c r="B115" s="122"/>
      <c r="C115" s="123"/>
      <c r="D115" s="122"/>
      <c r="E115" s="122"/>
      <c r="F115" s="122"/>
      <c r="G115" s="122"/>
      <c r="H115" s="122"/>
      <c r="I115" s="122"/>
      <c r="J115" s="122"/>
      <c r="K115" s="122"/>
      <c r="L115" s="122"/>
      <c r="M115" s="122"/>
      <c r="N115" s="122"/>
      <c r="O115" s="121"/>
      <c r="P115" s="121"/>
      <c r="Q115" s="125"/>
      <c r="R115" s="125"/>
      <c r="S115" s="121"/>
      <c r="T115" s="123"/>
      <c r="U115" s="118"/>
      <c r="V115" s="116"/>
    </row>
    <row r="116" spans="1:22" s="17" customFormat="1" ht="18">
      <c r="A116" s="570"/>
      <c r="B116" s="571"/>
      <c r="C116" s="571"/>
      <c r="D116" s="571"/>
      <c r="E116" s="571"/>
      <c r="F116" s="571"/>
      <c r="G116" s="571"/>
      <c r="H116" s="571"/>
      <c r="I116" s="571"/>
      <c r="J116" s="571"/>
      <c r="K116" s="571"/>
      <c r="L116" s="571"/>
      <c r="M116" s="571"/>
      <c r="N116" s="571"/>
      <c r="O116" s="571"/>
      <c r="P116" s="571"/>
      <c r="Q116" s="571"/>
      <c r="R116" s="571"/>
      <c r="S116" s="571"/>
      <c r="T116" s="571"/>
      <c r="U116" s="571"/>
      <c r="V116" s="116"/>
    </row>
    <row r="117" spans="1:22" s="17" customFormat="1" ht="20.25">
      <c r="A117" s="568"/>
      <c r="B117" s="569"/>
      <c r="C117" s="569"/>
      <c r="D117" s="569"/>
      <c r="E117" s="569"/>
      <c r="F117" s="569"/>
      <c r="G117" s="569"/>
      <c r="H117" s="569"/>
      <c r="I117" s="569"/>
      <c r="J117" s="569"/>
      <c r="K117" s="569"/>
      <c r="L117" s="569"/>
      <c r="M117" s="569"/>
      <c r="N117" s="569"/>
      <c r="O117" s="569"/>
      <c r="P117" s="569"/>
      <c r="Q117" s="569"/>
      <c r="R117" s="569"/>
      <c r="S117" s="569"/>
      <c r="T117" s="569"/>
      <c r="U117" s="569"/>
      <c r="V117" s="127"/>
    </row>
    <row r="118" spans="1:22" s="17" customFormat="1" ht="20.25">
      <c r="A118" s="579"/>
      <c r="B118" s="580"/>
      <c r="C118" s="580"/>
      <c r="D118" s="580"/>
      <c r="E118" s="580"/>
      <c r="F118" s="580"/>
      <c r="G118" s="580"/>
      <c r="H118" s="580"/>
      <c r="I118" s="580"/>
      <c r="J118" s="580"/>
      <c r="K118" s="580"/>
      <c r="L118" s="580"/>
      <c r="M118" s="580"/>
      <c r="N118" s="580"/>
      <c r="O118" s="580"/>
      <c r="P118" s="580"/>
      <c r="Q118" s="580"/>
      <c r="R118" s="580"/>
      <c r="S118" s="580"/>
      <c r="T118" s="580"/>
      <c r="U118" s="580"/>
      <c r="V118" s="581"/>
    </row>
    <row r="119" spans="1:22" s="17" customFormat="1" ht="20.25">
      <c r="A119" s="128"/>
      <c r="B119" s="129"/>
      <c r="C119" s="129"/>
      <c r="D119" s="129"/>
      <c r="E119" s="129"/>
      <c r="F119" s="129"/>
      <c r="G119" s="129"/>
      <c r="H119" s="129"/>
      <c r="I119" s="129"/>
      <c r="J119" s="129"/>
      <c r="K119" s="129"/>
      <c r="L119" s="129"/>
      <c r="M119" s="129"/>
      <c r="N119" s="129"/>
      <c r="O119" s="129"/>
      <c r="P119" s="129"/>
      <c r="Q119" s="129"/>
      <c r="R119" s="129"/>
      <c r="S119" s="129"/>
      <c r="T119" s="129"/>
      <c r="U119" s="129"/>
      <c r="V119" s="130"/>
    </row>
    <row r="120" spans="1:22" s="17" customFormat="1" ht="20.25">
      <c r="A120" s="579"/>
      <c r="B120" s="580"/>
      <c r="C120" s="580"/>
      <c r="D120" s="580"/>
      <c r="E120" s="580"/>
      <c r="F120" s="580"/>
      <c r="G120" s="580"/>
      <c r="H120" s="580"/>
      <c r="I120" s="580"/>
      <c r="J120" s="580"/>
      <c r="K120" s="580"/>
      <c r="L120" s="580"/>
      <c r="M120" s="580"/>
      <c r="N120" s="580"/>
      <c r="O120" s="580"/>
      <c r="P120" s="580"/>
      <c r="Q120" s="580"/>
      <c r="R120" s="580"/>
      <c r="S120" s="580"/>
      <c r="T120" s="580"/>
      <c r="U120" s="580"/>
      <c r="V120" s="581"/>
    </row>
    <row r="121" spans="1:22" s="17" customFormat="1" ht="20.25">
      <c r="A121" s="131"/>
      <c r="B121" s="132"/>
      <c r="C121" s="132"/>
      <c r="D121" s="132"/>
      <c r="E121" s="132"/>
      <c r="F121" s="132"/>
      <c r="G121" s="132"/>
      <c r="H121" s="132"/>
      <c r="I121" s="132"/>
      <c r="J121" s="132"/>
      <c r="K121" s="132"/>
      <c r="L121" s="132"/>
      <c r="M121" s="132"/>
      <c r="N121" s="132"/>
      <c r="O121" s="132"/>
      <c r="P121" s="133"/>
      <c r="Q121" s="133"/>
      <c r="R121" s="133"/>
      <c r="S121" s="133"/>
      <c r="T121" s="133"/>
      <c r="U121" s="133"/>
      <c r="V121" s="127"/>
    </row>
    <row r="122" spans="1:22" s="17" customFormat="1" ht="20.25">
      <c r="A122" s="131"/>
      <c r="B122" s="134"/>
      <c r="C122" s="134"/>
      <c r="D122" s="134"/>
      <c r="E122" s="134"/>
      <c r="F122" s="134"/>
      <c r="G122" s="134"/>
      <c r="H122" s="134"/>
      <c r="I122" s="134"/>
      <c r="J122" s="134"/>
      <c r="K122" s="134"/>
      <c r="L122" s="134"/>
      <c r="M122" s="134"/>
      <c r="N122" s="134"/>
      <c r="O122" s="134"/>
      <c r="P122" s="132"/>
      <c r="Q122" s="132"/>
      <c r="R122" s="132"/>
      <c r="S122" s="132"/>
      <c r="T122" s="132"/>
      <c r="U122" s="134"/>
      <c r="V122" s="127"/>
    </row>
    <row r="123" spans="1:22" s="17" customFormat="1" ht="20.25">
      <c r="A123" s="568"/>
      <c r="B123" s="569"/>
      <c r="C123" s="569"/>
      <c r="D123" s="569"/>
      <c r="E123" s="569"/>
      <c r="F123" s="569"/>
      <c r="G123" s="569"/>
      <c r="H123" s="569"/>
      <c r="I123" s="569"/>
      <c r="J123" s="569"/>
      <c r="K123" s="569"/>
      <c r="L123" s="569"/>
      <c r="M123" s="569"/>
      <c r="N123" s="569"/>
      <c r="O123" s="569"/>
      <c r="P123" s="569"/>
      <c r="Q123" s="569"/>
      <c r="R123" s="569"/>
      <c r="S123" s="569"/>
      <c r="T123" s="569"/>
      <c r="U123" s="569"/>
      <c r="V123" s="127"/>
    </row>
    <row r="124" spans="1:22" s="17" customFormat="1" ht="18">
      <c r="A124" s="570"/>
      <c r="B124" s="571"/>
      <c r="C124" s="571"/>
      <c r="D124" s="571"/>
      <c r="E124" s="571"/>
      <c r="F124" s="571"/>
      <c r="G124" s="571"/>
      <c r="H124" s="571"/>
      <c r="I124" s="571"/>
      <c r="J124" s="571"/>
      <c r="K124" s="571"/>
      <c r="L124" s="571"/>
      <c r="M124" s="571"/>
      <c r="N124" s="571"/>
      <c r="O124" s="571"/>
      <c r="P124" s="571"/>
      <c r="Q124" s="571"/>
      <c r="R124" s="571"/>
      <c r="S124" s="571"/>
      <c r="T124" s="571"/>
      <c r="U124" s="571"/>
      <c r="V124" s="116"/>
    </row>
    <row r="125" spans="1:22" s="17" customFormat="1" ht="16.5">
      <c r="A125" s="117"/>
      <c r="B125" s="122"/>
      <c r="C125" s="123"/>
      <c r="D125" s="122"/>
      <c r="E125" s="122"/>
      <c r="F125" s="122"/>
      <c r="G125" s="122"/>
      <c r="H125" s="122"/>
      <c r="I125" s="122"/>
      <c r="J125" s="122"/>
      <c r="K125" s="122"/>
      <c r="L125" s="122"/>
      <c r="M125" s="122"/>
      <c r="N125" s="122"/>
      <c r="O125" s="122"/>
      <c r="P125" s="122"/>
      <c r="Q125" s="125"/>
      <c r="R125" s="125"/>
      <c r="S125" s="122"/>
      <c r="T125" s="123"/>
      <c r="U125" s="118"/>
      <c r="V125" s="116"/>
    </row>
    <row r="126" spans="1:22" s="17" customFormat="1" ht="17.25" thickBot="1">
      <c r="A126" s="136"/>
      <c r="B126" s="137"/>
      <c r="C126" s="137"/>
      <c r="D126" s="137"/>
      <c r="E126" s="137"/>
      <c r="F126" s="137"/>
      <c r="G126" s="137"/>
      <c r="H126" s="137"/>
      <c r="I126" s="137"/>
      <c r="J126" s="137"/>
      <c r="K126" s="137"/>
      <c r="L126" s="137"/>
      <c r="M126" s="137"/>
      <c r="N126" s="137"/>
      <c r="O126" s="137"/>
      <c r="P126" s="137"/>
      <c r="Q126" s="137" t="s">
        <v>5</v>
      </c>
      <c r="R126" s="138"/>
      <c r="S126" s="137"/>
      <c r="T126" s="139"/>
      <c r="U126" s="139"/>
      <c r="V126" s="135"/>
    </row>
    <row r="127" spans="1:22" s="17" customFormat="1" ht="17.25" thickTop="1">
      <c r="A127" s="117"/>
      <c r="B127" s="122"/>
      <c r="C127" s="122"/>
      <c r="D127" s="122"/>
      <c r="E127" s="122"/>
      <c r="F127" s="122"/>
      <c r="G127" s="122"/>
      <c r="H127" s="122"/>
      <c r="I127" s="122"/>
      <c r="J127" s="122"/>
      <c r="K127" s="122"/>
      <c r="L127" s="122"/>
      <c r="M127" s="122"/>
      <c r="N127" s="122"/>
      <c r="O127" s="122"/>
      <c r="P127" s="121"/>
      <c r="Q127" s="122" t="s">
        <v>5</v>
      </c>
      <c r="R127" s="125"/>
      <c r="S127" s="121"/>
      <c r="T127" s="126"/>
      <c r="U127" s="140"/>
      <c r="V127" s="140"/>
    </row>
    <row r="128" spans="1:22" s="17" customFormat="1" ht="16.5">
      <c r="A128" s="117"/>
      <c r="B128" s="122"/>
      <c r="C128" s="122"/>
      <c r="D128" s="122"/>
      <c r="E128" s="122"/>
      <c r="F128" s="122"/>
      <c r="G128" s="122"/>
      <c r="H128" s="122"/>
      <c r="I128" s="122"/>
      <c r="J128" s="122"/>
      <c r="K128" s="122"/>
      <c r="L128" s="122"/>
      <c r="M128" s="122"/>
      <c r="N128" s="122"/>
      <c r="O128" s="122"/>
      <c r="P128" s="121"/>
      <c r="Q128" s="118"/>
      <c r="R128" s="572"/>
      <c r="S128" s="572"/>
      <c r="T128" s="126"/>
      <c r="U128" s="118"/>
      <c r="V128" s="118"/>
    </row>
    <row r="129" spans="1:22" s="17" customFormat="1" ht="16.5">
      <c r="A129" s="117"/>
      <c r="B129" s="122"/>
      <c r="C129" s="122"/>
      <c r="D129" s="122"/>
      <c r="E129" s="122"/>
      <c r="F129" s="122"/>
      <c r="G129" s="122"/>
      <c r="H129" s="122"/>
      <c r="I129" s="122"/>
      <c r="J129" s="122"/>
      <c r="K129" s="122"/>
      <c r="L129" s="122"/>
      <c r="M129" s="122"/>
      <c r="N129" s="122"/>
      <c r="O129" s="122"/>
      <c r="P129" s="121"/>
      <c r="Q129" s="118"/>
      <c r="R129" s="566"/>
      <c r="S129" s="566"/>
      <c r="T129" s="126"/>
      <c r="U129" s="118"/>
      <c r="V129" s="118"/>
    </row>
    <row r="130" s="17" customFormat="1" ht="16.5"/>
    <row r="131" s="17" customFormat="1" ht="16.5"/>
    <row r="132" s="17" customFormat="1" ht="16.5"/>
    <row r="133" s="17" customFormat="1" ht="16.5"/>
    <row r="134" s="17" customFormat="1" ht="16.5"/>
    <row r="135" s="17" customFormat="1" ht="16.5"/>
    <row r="136" s="17" customFormat="1" ht="16.5"/>
    <row r="137" s="17" customFormat="1" ht="16.5"/>
    <row r="138" s="17" customFormat="1" ht="16.5"/>
    <row r="139" s="17" customFormat="1" ht="16.5"/>
    <row r="140" s="17" customFormat="1" ht="16.5"/>
    <row r="141" s="17" customFormat="1" ht="16.5"/>
    <row r="142" s="17" customFormat="1" ht="16.5"/>
    <row r="143" s="17" customFormat="1" ht="16.5"/>
    <row r="144" s="17" customFormat="1" ht="16.5"/>
    <row r="145" s="17" customFormat="1" ht="16.5"/>
    <row r="146" s="17" customFormat="1" ht="16.5"/>
    <row r="147" s="17" customFormat="1" ht="16.5"/>
    <row r="148" s="17" customFormat="1" ht="16.5"/>
    <row r="149" s="17" customFormat="1" ht="16.5"/>
    <row r="150" s="17" customFormat="1" ht="16.5"/>
    <row r="151" s="17" customFormat="1" ht="16.5"/>
    <row r="152" s="17" customFormat="1" ht="16.5"/>
    <row r="153" s="17" customFormat="1" ht="16.5"/>
    <row r="154" s="17" customFormat="1" ht="16.5"/>
    <row r="155" s="17" customFormat="1" ht="16.5"/>
    <row r="156" s="17" customFormat="1" ht="16.5"/>
    <row r="157" s="17" customFormat="1" ht="16.5"/>
    <row r="158" s="17" customFormat="1" ht="16.5"/>
    <row r="159" s="17" customFormat="1" ht="16.5"/>
    <row r="160" s="17" customFormat="1" ht="16.5"/>
    <row r="161" s="17" customFormat="1" ht="16.5"/>
    <row r="162" s="17" customFormat="1" ht="16.5"/>
    <row r="163" s="17" customFormat="1" ht="16.5"/>
    <row r="164" s="17" customFormat="1" ht="16.5"/>
    <row r="165" s="17" customFormat="1" ht="16.5"/>
    <row r="166" s="17" customFormat="1" ht="16.5"/>
    <row r="167" s="17" customFormat="1" ht="16.5"/>
    <row r="168" s="17" customFormat="1" ht="16.5"/>
    <row r="169" s="17" customFormat="1" ht="16.5"/>
    <row r="170" s="17" customFormat="1" ht="16.5"/>
    <row r="171" s="17" customFormat="1" ht="16.5"/>
    <row r="172" s="17" customFormat="1" ht="16.5"/>
    <row r="173" s="17" customFormat="1" ht="16.5"/>
    <row r="174" s="17" customFormat="1" ht="16.5"/>
    <row r="175" s="17" customFormat="1" ht="16.5"/>
    <row r="176" s="17" customFormat="1" ht="16.5"/>
    <row r="177" s="17" customFormat="1" ht="16.5"/>
    <row r="178" s="17" customFormat="1" ht="16.5"/>
    <row r="179" s="17" customFormat="1" ht="16.5"/>
    <row r="180" s="17" customFormat="1" ht="16.5"/>
    <row r="181" s="17" customFormat="1" ht="16.5"/>
    <row r="182" s="17" customFormat="1" ht="16.5"/>
    <row r="183" s="17" customFormat="1" ht="16.5"/>
    <row r="184" s="17" customFormat="1" ht="16.5"/>
    <row r="185" s="17" customFormat="1" ht="16.5"/>
    <row r="186" s="17" customFormat="1" ht="16.5"/>
    <row r="187" s="17" customFormat="1" ht="16.5"/>
    <row r="188" s="17" customFormat="1" ht="16.5"/>
    <row r="189" s="17" customFormat="1" ht="16.5"/>
    <row r="190" s="17" customFormat="1" ht="16.5"/>
    <row r="191" s="17" customFormat="1" ht="16.5"/>
    <row r="192" s="17" customFormat="1" ht="16.5"/>
    <row r="193" s="17" customFormat="1" ht="16.5"/>
    <row r="194" s="17" customFormat="1" ht="16.5"/>
    <row r="195" s="17" customFormat="1" ht="16.5"/>
    <row r="196" s="17" customFormat="1" ht="16.5"/>
    <row r="197" s="17" customFormat="1" ht="16.5"/>
    <row r="198" s="17" customFormat="1" ht="16.5"/>
    <row r="199" s="17" customFormat="1" ht="16.5"/>
    <row r="200" s="17" customFormat="1" ht="16.5"/>
    <row r="201" s="17" customFormat="1" ht="16.5"/>
    <row r="202" s="17" customFormat="1" ht="16.5"/>
    <row r="203" s="17" customFormat="1" ht="16.5"/>
    <row r="204" s="17" customFormat="1" ht="16.5"/>
    <row r="205" s="17" customFormat="1" ht="16.5"/>
    <row r="206" s="17" customFormat="1" ht="16.5"/>
    <row r="207" s="17" customFormat="1" ht="16.5"/>
    <row r="208" s="17" customFormat="1" ht="16.5"/>
    <row r="209" s="17" customFormat="1" ht="16.5"/>
    <row r="210" s="17" customFormat="1" ht="16.5"/>
    <row r="211" s="17" customFormat="1" ht="16.5"/>
    <row r="212" s="17" customFormat="1" ht="16.5"/>
    <row r="213" s="17" customFormat="1" ht="16.5"/>
    <row r="214" s="17" customFormat="1" ht="16.5"/>
    <row r="215" s="17" customFormat="1" ht="16.5"/>
    <row r="216" s="17" customFormat="1" ht="16.5"/>
    <row r="217" s="17" customFormat="1" ht="16.5"/>
    <row r="218" s="17" customFormat="1" ht="16.5"/>
    <row r="219" s="17" customFormat="1" ht="16.5"/>
    <row r="220" s="17" customFormat="1" ht="16.5"/>
    <row r="221" s="17" customFormat="1" ht="16.5"/>
    <row r="222" s="17" customFormat="1" ht="16.5"/>
    <row r="223" s="17" customFormat="1" ht="16.5"/>
    <row r="224" s="17" customFormat="1" ht="16.5"/>
    <row r="225" s="17" customFormat="1" ht="16.5"/>
    <row r="226" s="17" customFormat="1" ht="16.5"/>
    <row r="227" s="17" customFormat="1" ht="16.5"/>
    <row r="228" s="17" customFormat="1" ht="16.5"/>
    <row r="229" s="17" customFormat="1" ht="16.5"/>
    <row r="230" s="17" customFormat="1" ht="16.5"/>
    <row r="231" s="17" customFormat="1" ht="16.5"/>
    <row r="232" s="17" customFormat="1" ht="16.5"/>
    <row r="233" s="17" customFormat="1" ht="16.5"/>
    <row r="234" s="17" customFormat="1" ht="16.5"/>
    <row r="235" s="17" customFormat="1" ht="16.5"/>
    <row r="236" s="17" customFormat="1" ht="16.5"/>
    <row r="237" s="17" customFormat="1" ht="16.5"/>
    <row r="238" s="17" customFormat="1" ht="16.5"/>
    <row r="239" s="17" customFormat="1" ht="16.5"/>
    <row r="240" s="17" customFormat="1" ht="16.5"/>
    <row r="241" s="17" customFormat="1" ht="16.5"/>
    <row r="242" s="17" customFormat="1" ht="16.5"/>
    <row r="243" s="17" customFormat="1" ht="16.5"/>
    <row r="244" s="17" customFormat="1" ht="16.5"/>
    <row r="245" s="17" customFormat="1" ht="16.5"/>
    <row r="246" s="17" customFormat="1" ht="16.5"/>
    <row r="247" s="17" customFormat="1" ht="16.5"/>
    <row r="248" s="17" customFormat="1" ht="16.5"/>
    <row r="249" s="17" customFormat="1" ht="16.5"/>
    <row r="250" s="17" customFormat="1" ht="16.5"/>
    <row r="251" s="17" customFormat="1" ht="16.5"/>
    <row r="252" s="17" customFormat="1" ht="16.5"/>
    <row r="253" s="17" customFormat="1" ht="16.5"/>
    <row r="254" s="17" customFormat="1" ht="16.5"/>
    <row r="255" s="17" customFormat="1" ht="16.5"/>
    <row r="256" s="17" customFormat="1" ht="16.5"/>
    <row r="257" s="17" customFormat="1" ht="16.5"/>
    <row r="258" s="17" customFormat="1" ht="16.5"/>
    <row r="259" s="17" customFormat="1" ht="16.5"/>
    <row r="260" s="17" customFormat="1" ht="16.5"/>
    <row r="261" s="17" customFormat="1" ht="16.5"/>
    <row r="262" s="17" customFormat="1" ht="16.5"/>
    <row r="263" s="17" customFormat="1" ht="16.5"/>
    <row r="264" s="17" customFormat="1" ht="16.5"/>
    <row r="265" s="17" customFormat="1" ht="16.5"/>
    <row r="266" s="17" customFormat="1" ht="16.5"/>
    <row r="267" s="17" customFormat="1" ht="16.5"/>
    <row r="268" s="17" customFormat="1" ht="16.5"/>
    <row r="269" s="17" customFormat="1" ht="16.5"/>
    <row r="270" s="17" customFormat="1" ht="16.5"/>
    <row r="271" s="17" customFormat="1" ht="16.5"/>
    <row r="272" s="17" customFormat="1" ht="16.5"/>
    <row r="273" s="17" customFormat="1" ht="16.5"/>
    <row r="274" s="17" customFormat="1" ht="16.5"/>
    <row r="275" s="17" customFormat="1" ht="16.5"/>
    <row r="276" s="17" customFormat="1" ht="16.5"/>
    <row r="277" s="17" customFormat="1" ht="16.5"/>
    <row r="278" s="17" customFormat="1" ht="16.5"/>
    <row r="279" s="17" customFormat="1" ht="16.5"/>
    <row r="280" s="17" customFormat="1" ht="16.5"/>
    <row r="281" s="17" customFormat="1" ht="16.5"/>
    <row r="282" s="17" customFormat="1" ht="16.5"/>
    <row r="283" s="17" customFormat="1" ht="16.5"/>
    <row r="284" s="17" customFormat="1" ht="16.5"/>
    <row r="285" s="17" customFormat="1" ht="16.5"/>
    <row r="286" s="17" customFormat="1" ht="16.5"/>
    <row r="287" s="17" customFormat="1" ht="16.5"/>
    <row r="288" s="17" customFormat="1" ht="16.5"/>
    <row r="289" s="17" customFormat="1" ht="16.5"/>
    <row r="290" s="17" customFormat="1" ht="16.5"/>
    <row r="291" s="17" customFormat="1" ht="16.5"/>
    <row r="292" s="17" customFormat="1" ht="16.5"/>
    <row r="293" s="17" customFormat="1" ht="16.5"/>
    <row r="294" s="17" customFormat="1" ht="16.5"/>
    <row r="295" s="17" customFormat="1" ht="16.5"/>
    <row r="296" s="17" customFormat="1" ht="16.5"/>
    <row r="297" s="17" customFormat="1" ht="16.5"/>
    <row r="298" s="17" customFormat="1" ht="16.5"/>
    <row r="299" s="17" customFormat="1" ht="16.5"/>
    <row r="300" s="17" customFormat="1" ht="16.5"/>
    <row r="301" s="17" customFormat="1" ht="16.5"/>
    <row r="302" s="17" customFormat="1" ht="16.5"/>
    <row r="303" s="17" customFormat="1" ht="16.5"/>
    <row r="304" s="17" customFormat="1" ht="16.5"/>
    <row r="305" s="17" customFormat="1" ht="16.5"/>
    <row r="306" s="17" customFormat="1" ht="16.5"/>
    <row r="307" s="17" customFormat="1" ht="16.5"/>
    <row r="308" s="17" customFormat="1" ht="16.5"/>
    <row r="309" s="17" customFormat="1" ht="16.5"/>
    <row r="310" s="17" customFormat="1" ht="16.5"/>
    <row r="311" s="17" customFormat="1" ht="16.5"/>
    <row r="312" s="17" customFormat="1" ht="16.5"/>
    <row r="313" s="17" customFormat="1" ht="16.5"/>
    <row r="314" s="17" customFormat="1" ht="16.5"/>
    <row r="315" s="17" customFormat="1" ht="16.5"/>
    <row r="316" s="17" customFormat="1" ht="16.5"/>
    <row r="317" s="17" customFormat="1" ht="16.5"/>
    <row r="318" s="17" customFormat="1" ht="16.5"/>
    <row r="319" s="17" customFormat="1" ht="16.5"/>
    <row r="320" s="17" customFormat="1" ht="16.5"/>
    <row r="321" s="17" customFormat="1" ht="16.5"/>
    <row r="322" s="17" customFormat="1" ht="16.5"/>
    <row r="323" s="17" customFormat="1" ht="16.5"/>
    <row r="324" s="17" customFormat="1" ht="16.5"/>
    <row r="325" s="17" customFormat="1" ht="16.5"/>
    <row r="326" s="17" customFormat="1" ht="16.5"/>
    <row r="327" s="17" customFormat="1" ht="16.5"/>
    <row r="328" s="17" customFormat="1" ht="16.5"/>
    <row r="329" s="17" customFormat="1" ht="16.5"/>
    <row r="330" s="17" customFormat="1" ht="16.5"/>
    <row r="331" s="17" customFormat="1" ht="16.5"/>
    <row r="332" s="17" customFormat="1" ht="16.5"/>
    <row r="333" s="17" customFormat="1" ht="16.5"/>
    <row r="334" s="17" customFormat="1" ht="16.5"/>
    <row r="335" s="17" customFormat="1" ht="16.5"/>
    <row r="336" s="17" customFormat="1" ht="16.5"/>
    <row r="337" s="17" customFormat="1" ht="16.5"/>
    <row r="338" s="17" customFormat="1" ht="16.5"/>
    <row r="339" s="17" customFormat="1" ht="16.5"/>
    <row r="340" s="17" customFormat="1" ht="16.5"/>
    <row r="341" s="17" customFormat="1" ht="16.5"/>
    <row r="342" s="17" customFormat="1" ht="16.5"/>
    <row r="343" s="17" customFormat="1" ht="16.5"/>
    <row r="344" s="17" customFormat="1" ht="16.5"/>
    <row r="345" s="17" customFormat="1" ht="16.5"/>
    <row r="346" s="17" customFormat="1" ht="16.5"/>
    <row r="347" s="17" customFormat="1" ht="16.5"/>
    <row r="348" s="17" customFormat="1" ht="16.5"/>
    <row r="349" s="17" customFormat="1" ht="16.5"/>
    <row r="350" s="17" customFormat="1" ht="16.5"/>
    <row r="351" s="17" customFormat="1" ht="16.5"/>
    <row r="352" s="17" customFormat="1" ht="16.5"/>
    <row r="353" s="17" customFormat="1" ht="16.5"/>
    <row r="354" s="17" customFormat="1" ht="16.5"/>
    <row r="355" s="17" customFormat="1" ht="16.5"/>
    <row r="356" s="17" customFormat="1" ht="16.5"/>
    <row r="357" s="17" customFormat="1" ht="16.5"/>
    <row r="358" s="17" customFormat="1" ht="16.5"/>
    <row r="359" s="17" customFormat="1" ht="16.5"/>
    <row r="360" s="17" customFormat="1" ht="16.5"/>
    <row r="361" s="17" customFormat="1" ht="16.5"/>
    <row r="362" s="17" customFormat="1" ht="16.5"/>
    <row r="363" s="17" customFormat="1" ht="16.5"/>
    <row r="364" s="17" customFormat="1" ht="16.5"/>
    <row r="365" s="17" customFormat="1" ht="16.5"/>
    <row r="366" s="17" customFormat="1" ht="16.5"/>
    <row r="367" s="17" customFormat="1" ht="16.5"/>
    <row r="368" s="17" customFormat="1" ht="16.5"/>
    <row r="369" s="17" customFormat="1" ht="16.5"/>
    <row r="370" s="17" customFormat="1" ht="16.5"/>
    <row r="371" s="17" customFormat="1" ht="16.5"/>
    <row r="372" s="17" customFormat="1" ht="16.5"/>
    <row r="373" s="17" customFormat="1" ht="16.5"/>
    <row r="374" s="17" customFormat="1" ht="16.5"/>
    <row r="375" s="17" customFormat="1" ht="16.5"/>
    <row r="376" s="17" customFormat="1" ht="16.5"/>
    <row r="377" s="17" customFormat="1" ht="16.5"/>
    <row r="378" s="17" customFormat="1" ht="16.5"/>
    <row r="379" spans="23:39" s="17" customFormat="1" ht="16.5">
      <c r="W379" s="3"/>
      <c r="X379" s="3"/>
      <c r="Y379" s="3"/>
      <c r="Z379" s="3"/>
      <c r="AA379" s="3"/>
      <c r="AB379" s="3"/>
      <c r="AC379" s="3"/>
      <c r="AD379" s="3"/>
      <c r="AE379" s="3"/>
      <c r="AF379" s="3"/>
      <c r="AG379" s="3"/>
      <c r="AH379" s="3"/>
      <c r="AI379" s="3"/>
      <c r="AJ379" s="3"/>
      <c r="AK379" s="3"/>
      <c r="AL379" s="3"/>
      <c r="AM379" s="3"/>
    </row>
    <row r="380" spans="17:39" s="17" customFormat="1" ht="16.5">
      <c r="Q380" s="3"/>
      <c r="R380" s="3"/>
      <c r="S380" s="3"/>
      <c r="T380" s="3"/>
      <c r="U380" s="3"/>
      <c r="W380" s="3"/>
      <c r="X380" s="3"/>
      <c r="Y380" s="3"/>
      <c r="Z380" s="3"/>
      <c r="AA380" s="3"/>
      <c r="AB380" s="3"/>
      <c r="AC380" s="3"/>
      <c r="AD380" s="3"/>
      <c r="AE380" s="3"/>
      <c r="AF380" s="3"/>
      <c r="AG380" s="3"/>
      <c r="AH380" s="3"/>
      <c r="AI380" s="3"/>
      <c r="AJ380" s="3"/>
      <c r="AK380" s="3"/>
      <c r="AL380" s="3"/>
      <c r="AM380" s="3"/>
    </row>
    <row r="381" spans="17:39" s="17" customFormat="1" ht="16.5">
      <c r="Q381" s="3"/>
      <c r="R381" s="3"/>
      <c r="S381" s="3"/>
      <c r="T381" s="3"/>
      <c r="U381" s="3"/>
      <c r="W381" s="3"/>
      <c r="X381" s="3"/>
      <c r="Y381" s="3"/>
      <c r="Z381" s="3"/>
      <c r="AA381" s="3"/>
      <c r="AB381" s="3"/>
      <c r="AC381" s="3"/>
      <c r="AD381" s="3"/>
      <c r="AE381" s="3"/>
      <c r="AF381" s="3"/>
      <c r="AG381" s="3"/>
      <c r="AH381" s="3"/>
      <c r="AI381" s="3"/>
      <c r="AJ381" s="3"/>
      <c r="AK381" s="3"/>
      <c r="AL381" s="3"/>
      <c r="AM381" s="3"/>
    </row>
    <row r="382" spans="17:39" s="17" customFormat="1" ht="16.5">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7:39" s="17" customFormat="1" ht="16.5">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7:39" s="17" customFormat="1" ht="16.5">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7:39" s="17" customFormat="1" ht="16.5">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14" ht="16.5">
      <c r="A386" s="17"/>
      <c r="B386" s="17"/>
      <c r="C386" s="17"/>
      <c r="D386" s="17"/>
      <c r="E386" s="17"/>
      <c r="F386" s="17"/>
      <c r="G386" s="17"/>
      <c r="H386" s="17"/>
      <c r="I386" s="17"/>
      <c r="J386" s="17"/>
      <c r="K386" s="17"/>
      <c r="L386" s="17"/>
      <c r="M386" s="17"/>
      <c r="N386" s="17"/>
    </row>
    <row r="387" spans="1:14" ht="16.5">
      <c r="A387" s="17"/>
      <c r="B387" s="17"/>
      <c r="C387" s="17"/>
      <c r="D387" s="17"/>
      <c r="E387" s="17"/>
      <c r="F387" s="17"/>
      <c r="G387" s="17"/>
      <c r="H387" s="17"/>
      <c r="I387" s="17"/>
      <c r="J387" s="17"/>
      <c r="K387" s="17"/>
      <c r="L387" s="17"/>
      <c r="M387" s="17"/>
      <c r="N387" s="17"/>
    </row>
    <row r="388" spans="1:14" ht="16.5">
      <c r="A388" s="17"/>
      <c r="B388" s="17"/>
      <c r="C388" s="17"/>
      <c r="D388" s="17"/>
      <c r="E388" s="17"/>
      <c r="F388" s="17"/>
      <c r="G388" s="17"/>
      <c r="H388" s="17"/>
      <c r="I388" s="17"/>
      <c r="J388" s="17"/>
      <c r="K388" s="17"/>
      <c r="L388" s="17"/>
      <c r="M388" s="17"/>
      <c r="N388" s="17"/>
    </row>
    <row r="389" spans="1:14" ht="16.5">
      <c r="A389" s="17"/>
      <c r="B389" s="17"/>
      <c r="C389" s="17"/>
      <c r="D389" s="17"/>
      <c r="E389" s="17"/>
      <c r="F389" s="17"/>
      <c r="G389" s="17"/>
      <c r="H389" s="17"/>
      <c r="I389" s="17"/>
      <c r="J389" s="17"/>
      <c r="K389" s="17"/>
      <c r="L389" s="17"/>
      <c r="M389" s="17"/>
      <c r="N389" s="17"/>
    </row>
    <row r="390" spans="1:14" ht="16.5">
      <c r="A390" s="17"/>
      <c r="B390" s="17"/>
      <c r="C390" s="17"/>
      <c r="D390" s="17"/>
      <c r="E390" s="17"/>
      <c r="F390" s="17"/>
      <c r="G390" s="17"/>
      <c r="H390" s="17"/>
      <c r="I390" s="17"/>
      <c r="J390" s="17"/>
      <c r="K390" s="17"/>
      <c r="L390" s="17"/>
      <c r="M390" s="17"/>
      <c r="N390" s="17"/>
    </row>
    <row r="391" spans="1:14" ht="16.5">
      <c r="A391" s="17"/>
      <c r="B391" s="17"/>
      <c r="C391" s="17"/>
      <c r="D391" s="17"/>
      <c r="E391" s="17"/>
      <c r="F391" s="17"/>
      <c r="G391" s="17"/>
      <c r="H391" s="17"/>
      <c r="I391" s="17"/>
      <c r="J391" s="17"/>
      <c r="K391" s="17"/>
      <c r="L391" s="17"/>
      <c r="M391" s="17"/>
      <c r="N391" s="17"/>
    </row>
    <row r="392" spans="1:14" ht="16.5">
      <c r="A392" s="17"/>
      <c r="B392" s="17"/>
      <c r="C392" s="17"/>
      <c r="D392" s="17"/>
      <c r="E392" s="17"/>
      <c r="F392" s="17"/>
      <c r="G392" s="17"/>
      <c r="H392" s="17"/>
      <c r="I392" s="17"/>
      <c r="J392" s="17"/>
      <c r="K392" s="17"/>
      <c r="L392" s="17"/>
      <c r="M392" s="17"/>
      <c r="N392" s="17"/>
    </row>
    <row r="393" spans="1:14" ht="16.5">
      <c r="A393" s="17"/>
      <c r="B393" s="17"/>
      <c r="C393" s="17"/>
      <c r="D393" s="17"/>
      <c r="E393" s="17"/>
      <c r="F393" s="17"/>
      <c r="G393" s="17"/>
      <c r="H393" s="17"/>
      <c r="I393" s="17"/>
      <c r="J393" s="17"/>
      <c r="K393" s="17"/>
      <c r="L393" s="17"/>
      <c r="M393" s="17"/>
      <c r="N393" s="17"/>
    </row>
    <row r="394" spans="2:14" ht="16.5">
      <c r="B394" s="17"/>
      <c r="C394" s="17"/>
      <c r="D394" s="17"/>
      <c r="E394" s="17"/>
      <c r="F394" s="17"/>
      <c r="G394" s="17"/>
      <c r="H394" s="17"/>
      <c r="I394" s="17"/>
      <c r="J394" s="17"/>
      <c r="K394" s="17"/>
      <c r="L394" s="17"/>
      <c r="M394" s="17"/>
      <c r="N394" s="17"/>
    </row>
    <row r="395" spans="2:14" ht="16.5">
      <c r="B395" s="17"/>
      <c r="C395" s="17"/>
      <c r="D395" s="17"/>
      <c r="E395" s="17"/>
      <c r="F395" s="17"/>
      <c r="G395" s="17"/>
      <c r="H395" s="17"/>
      <c r="I395" s="17"/>
      <c r="J395" s="17"/>
      <c r="K395" s="17"/>
      <c r="L395" s="17"/>
      <c r="M395" s="17"/>
      <c r="N395" s="17"/>
    </row>
    <row r="396" spans="2:14" ht="16.5">
      <c r="B396" s="17"/>
      <c r="C396" s="17"/>
      <c r="D396" s="17"/>
      <c r="E396" s="17"/>
      <c r="F396" s="17"/>
      <c r="G396" s="17"/>
      <c r="H396" s="17"/>
      <c r="I396" s="17"/>
      <c r="J396" s="17"/>
      <c r="K396" s="17"/>
      <c r="L396" s="17"/>
      <c r="M396" s="17"/>
      <c r="N396" s="17"/>
    </row>
    <row r="397" spans="2:14" ht="16.5">
      <c r="B397" s="17"/>
      <c r="C397" s="17"/>
      <c r="D397" s="17"/>
      <c r="E397" s="17"/>
      <c r="F397" s="17"/>
      <c r="G397" s="17"/>
      <c r="H397" s="17"/>
      <c r="I397" s="17"/>
      <c r="J397" s="17"/>
      <c r="K397" s="17"/>
      <c r="L397" s="17"/>
      <c r="M397" s="17"/>
      <c r="N397" s="17"/>
    </row>
    <row r="398" spans="2:14" ht="16.5">
      <c r="B398" s="17"/>
      <c r="C398" s="17"/>
      <c r="D398" s="17"/>
      <c r="E398" s="17"/>
      <c r="F398" s="17"/>
      <c r="G398" s="17"/>
      <c r="H398" s="17"/>
      <c r="I398" s="17"/>
      <c r="J398" s="17"/>
      <c r="K398" s="17"/>
      <c r="L398" s="17"/>
      <c r="M398" s="17"/>
      <c r="N398" s="17"/>
    </row>
    <row r="399" spans="2:14" ht="16.5">
      <c r="B399" s="17"/>
      <c r="C399" s="17"/>
      <c r="D399" s="17"/>
      <c r="E399" s="17"/>
      <c r="F399" s="17"/>
      <c r="G399" s="17"/>
      <c r="H399" s="17"/>
      <c r="I399" s="17"/>
      <c r="J399" s="17"/>
      <c r="K399" s="17"/>
      <c r="L399" s="17"/>
      <c r="M399" s="17"/>
      <c r="N399" s="17"/>
    </row>
    <row r="400" spans="2:14" ht="16.5">
      <c r="B400" s="17"/>
      <c r="C400" s="17"/>
      <c r="D400" s="17"/>
      <c r="E400" s="17"/>
      <c r="F400" s="17"/>
      <c r="G400" s="17"/>
      <c r="H400" s="17"/>
      <c r="I400" s="17"/>
      <c r="J400" s="17"/>
      <c r="K400" s="17"/>
      <c r="L400" s="17"/>
      <c r="M400" s="17"/>
      <c r="N400" s="17"/>
    </row>
    <row r="402" spans="1:22" s="17" customFormat="1" ht="16.5">
      <c r="A402" s="3"/>
      <c r="B402" s="3"/>
      <c r="C402" s="3"/>
      <c r="D402" s="3"/>
      <c r="E402" s="3"/>
      <c r="F402" s="3"/>
      <c r="G402" s="3"/>
      <c r="H402" s="3"/>
      <c r="I402" s="3"/>
      <c r="J402" s="3"/>
      <c r="K402" s="3"/>
      <c r="L402" s="3"/>
      <c r="M402" s="3"/>
      <c r="N402" s="3"/>
      <c r="Q402" s="3"/>
      <c r="R402" s="3"/>
      <c r="S402" s="3"/>
      <c r="T402" s="3"/>
      <c r="U402" s="3"/>
      <c r="V402" s="3"/>
    </row>
    <row r="403" spans="1:22" s="17" customFormat="1" ht="16.5">
      <c r="A403" s="3"/>
      <c r="B403" s="3"/>
      <c r="C403" s="3"/>
      <c r="D403" s="3"/>
      <c r="E403" s="3"/>
      <c r="F403" s="3"/>
      <c r="G403" s="3"/>
      <c r="H403" s="3"/>
      <c r="I403" s="3"/>
      <c r="J403" s="3"/>
      <c r="K403" s="3"/>
      <c r="L403" s="3"/>
      <c r="M403" s="3"/>
      <c r="N403" s="3"/>
      <c r="V403" s="3"/>
    </row>
    <row r="404" spans="1:22" s="17" customFormat="1" ht="16.5">
      <c r="A404" s="3"/>
      <c r="B404" s="3"/>
      <c r="C404" s="3"/>
      <c r="D404" s="3"/>
      <c r="E404" s="3"/>
      <c r="F404" s="3"/>
      <c r="G404" s="3"/>
      <c r="H404" s="3"/>
      <c r="I404" s="3"/>
      <c r="J404" s="3"/>
      <c r="K404" s="3"/>
      <c r="L404" s="3"/>
      <c r="M404" s="3"/>
      <c r="N404" s="3"/>
      <c r="T404" s="3"/>
      <c r="U404" s="3"/>
      <c r="V404" s="3"/>
    </row>
    <row r="405" spans="1:21" s="17" customFormat="1" ht="16.5">
      <c r="A405" s="3"/>
      <c r="B405" s="3"/>
      <c r="C405" s="3"/>
      <c r="D405" s="3"/>
      <c r="E405" s="3"/>
      <c r="F405" s="3"/>
      <c r="G405" s="3"/>
      <c r="H405" s="3"/>
      <c r="I405" s="3"/>
      <c r="J405" s="3"/>
      <c r="K405" s="3"/>
      <c r="L405" s="3"/>
      <c r="M405" s="3"/>
      <c r="N405" s="3"/>
      <c r="Q405" s="3"/>
      <c r="R405" s="3"/>
      <c r="S405" s="3"/>
      <c r="T405" s="3"/>
      <c r="U405" s="3"/>
    </row>
    <row r="406" spans="1:21" s="17" customFormat="1" ht="16.5">
      <c r="A406" s="3"/>
      <c r="B406" s="3"/>
      <c r="C406" s="3"/>
      <c r="D406" s="3"/>
      <c r="E406" s="3"/>
      <c r="F406" s="3"/>
      <c r="G406" s="3"/>
      <c r="H406" s="3"/>
      <c r="I406" s="3"/>
      <c r="J406" s="3"/>
      <c r="K406" s="3"/>
      <c r="L406" s="3"/>
      <c r="M406" s="3"/>
      <c r="N406" s="3"/>
      <c r="Q406" s="3"/>
      <c r="R406" s="3"/>
      <c r="S406" s="3"/>
      <c r="T406" s="3"/>
      <c r="U406" s="3"/>
    </row>
    <row r="407" ht="16.5">
      <c r="V407" s="17"/>
    </row>
    <row r="408" ht="16.5">
      <c r="V408" s="17"/>
    </row>
    <row r="409" ht="16.5">
      <c r="V409" s="17"/>
    </row>
  </sheetData>
  <sheetProtection/>
  <mergeCells count="33">
    <mergeCell ref="A1:U1"/>
    <mergeCell ref="A3:U3"/>
    <mergeCell ref="S68:U68"/>
    <mergeCell ref="P68:Q68"/>
    <mergeCell ref="J5:N5"/>
    <mergeCell ref="D5:H5"/>
    <mergeCell ref="A2:U2"/>
    <mergeCell ref="P66:Q66"/>
    <mergeCell ref="J58:N58"/>
    <mergeCell ref="A56:O56"/>
    <mergeCell ref="D58:H58"/>
    <mergeCell ref="Q83:U83"/>
    <mergeCell ref="Q78:U78"/>
    <mergeCell ref="C89:H89"/>
    <mergeCell ref="Q91:S91"/>
    <mergeCell ref="D92:H92"/>
    <mergeCell ref="A118:V118"/>
    <mergeCell ref="A120:V120"/>
    <mergeCell ref="P4:U4"/>
    <mergeCell ref="P72:Q72"/>
    <mergeCell ref="P73:Q73"/>
    <mergeCell ref="S72:U72"/>
    <mergeCell ref="S73:U73"/>
    <mergeCell ref="R129:S129"/>
    <mergeCell ref="P56:U56"/>
    <mergeCell ref="A123:U123"/>
    <mergeCell ref="A124:U124"/>
    <mergeCell ref="R128:S128"/>
    <mergeCell ref="Q84:U84"/>
    <mergeCell ref="A116:U116"/>
    <mergeCell ref="A117:U117"/>
    <mergeCell ref="A86:U86"/>
    <mergeCell ref="A87:U87"/>
  </mergeCells>
  <printOptions horizontalCentered="1"/>
  <pageMargins left="0" right="0" top="0.1968503937007874" bottom="0" header="0" footer="0"/>
  <pageSetup fitToHeight="1" fitToWidth="1" horizontalDpi="600" verticalDpi="600" orientation="portrait" paperSize="8" scale="45" r:id="rId2"/>
  <drawing r:id="rId1"/>
</worksheet>
</file>

<file path=xl/worksheets/sheet2.xml><?xml version="1.0" encoding="utf-8"?>
<worksheet xmlns="http://schemas.openxmlformats.org/spreadsheetml/2006/main" xmlns:r="http://schemas.openxmlformats.org/officeDocument/2006/relationships">
  <dimension ref="A1:AM415"/>
  <sheetViews>
    <sheetView zoomScale="60" zoomScaleNormal="60" zoomScalePageLayoutView="0" workbookViewId="0" topLeftCell="A1">
      <selection activeCell="Q103" sqref="Q103"/>
    </sheetView>
  </sheetViews>
  <sheetFormatPr defaultColWidth="9.140625" defaultRowHeight="12.75"/>
  <cols>
    <col min="1" max="1" width="5.57421875" style="3" customWidth="1"/>
    <col min="2" max="2" width="73.7109375" style="3" customWidth="1"/>
    <col min="3" max="3" width="0.85546875" style="3" customWidth="1"/>
    <col min="4" max="4" width="19.140625" style="3" customWidth="1"/>
    <col min="5" max="5" width="0.85546875" style="3" customWidth="1"/>
    <col min="6" max="6" width="17.421875" style="3" customWidth="1"/>
    <col min="7" max="7" width="0.85546875" style="3" customWidth="1"/>
    <col min="8" max="8" width="21.140625" style="3" bestFit="1" customWidth="1"/>
    <col min="9" max="9" width="0.9921875" style="3" customWidth="1"/>
    <col min="10" max="10" width="19.140625" style="3" customWidth="1"/>
    <col min="11" max="11" width="0.85546875" style="3" customWidth="1"/>
    <col min="12" max="12" width="17.421875" style="3" customWidth="1"/>
    <col min="13" max="13" width="0.85546875" style="3" customWidth="1"/>
    <col min="14" max="14" width="21.140625" style="3" bestFit="1" customWidth="1"/>
    <col min="15" max="15" width="1.28515625" style="17" customWidth="1"/>
    <col min="16" max="16" width="6.28125" style="17" bestFit="1" customWidth="1"/>
    <col min="17" max="17" width="71.57421875" style="3" customWidth="1"/>
    <col min="18" max="18" width="0.85546875" style="3" customWidth="1"/>
    <col min="19" max="19" width="20.7109375" style="3" bestFit="1" customWidth="1"/>
    <col min="20" max="20" width="0.85546875" style="3" customWidth="1"/>
    <col min="21" max="21" width="20.7109375" style="3" bestFit="1" customWidth="1"/>
    <col min="22" max="22" width="1.28515625" style="3" customWidth="1"/>
    <col min="23" max="23" width="3.00390625" style="3" customWidth="1"/>
    <col min="24" max="16384" width="9.140625" style="3" customWidth="1"/>
  </cols>
  <sheetData>
    <row r="1" spans="1:22" ht="50.25">
      <c r="A1" s="589" t="s">
        <v>78</v>
      </c>
      <c r="B1" s="590"/>
      <c r="C1" s="590"/>
      <c r="D1" s="590"/>
      <c r="E1" s="590"/>
      <c r="F1" s="590"/>
      <c r="G1" s="590"/>
      <c r="H1" s="590"/>
      <c r="I1" s="590"/>
      <c r="J1" s="590"/>
      <c r="K1" s="590"/>
      <c r="L1" s="590"/>
      <c r="M1" s="590"/>
      <c r="N1" s="590"/>
      <c r="O1" s="590"/>
      <c r="P1" s="590"/>
      <c r="Q1" s="590"/>
      <c r="R1" s="590"/>
      <c r="S1" s="590"/>
      <c r="T1" s="590"/>
      <c r="U1" s="590"/>
      <c r="V1" s="2"/>
    </row>
    <row r="2" spans="1:22" ht="45">
      <c r="A2" s="594" t="s">
        <v>132</v>
      </c>
      <c r="B2" s="595"/>
      <c r="C2" s="595"/>
      <c r="D2" s="595"/>
      <c r="E2" s="595"/>
      <c r="F2" s="595"/>
      <c r="G2" s="595"/>
      <c r="H2" s="595"/>
      <c r="I2" s="595"/>
      <c r="J2" s="595"/>
      <c r="K2" s="595"/>
      <c r="L2" s="595"/>
      <c r="M2" s="595"/>
      <c r="N2" s="595"/>
      <c r="O2" s="595"/>
      <c r="P2" s="595"/>
      <c r="Q2" s="595"/>
      <c r="R2" s="595"/>
      <c r="S2" s="595"/>
      <c r="T2" s="595"/>
      <c r="U2" s="595"/>
      <c r="V2" s="4"/>
    </row>
    <row r="3" spans="1:22" ht="34.5" thickBot="1">
      <c r="A3" s="591" t="s">
        <v>114</v>
      </c>
      <c r="B3" s="592"/>
      <c r="C3" s="592"/>
      <c r="D3" s="592"/>
      <c r="E3" s="592"/>
      <c r="F3" s="592"/>
      <c r="G3" s="592"/>
      <c r="H3" s="592"/>
      <c r="I3" s="592"/>
      <c r="J3" s="592"/>
      <c r="K3" s="592"/>
      <c r="L3" s="592"/>
      <c r="M3" s="592"/>
      <c r="N3" s="592"/>
      <c r="O3" s="592"/>
      <c r="P3" s="592"/>
      <c r="Q3" s="592"/>
      <c r="R3" s="592"/>
      <c r="S3" s="592"/>
      <c r="T3" s="592"/>
      <c r="U3" s="592"/>
      <c r="V3" s="5"/>
    </row>
    <row r="4" spans="1:22" s="12" customFormat="1" ht="24" thickTop="1">
      <c r="A4" s="6" t="s">
        <v>0</v>
      </c>
      <c r="B4" s="7"/>
      <c r="C4" s="8"/>
      <c r="D4" s="7"/>
      <c r="E4" s="9"/>
      <c r="F4" s="9"/>
      <c r="G4" s="9"/>
      <c r="H4" s="9"/>
      <c r="I4" s="9"/>
      <c r="J4" s="9"/>
      <c r="K4" s="9"/>
      <c r="L4" s="9"/>
      <c r="M4" s="9"/>
      <c r="N4" s="9"/>
      <c r="O4" s="10"/>
      <c r="P4" s="582" t="s">
        <v>1</v>
      </c>
      <c r="Q4" s="583"/>
      <c r="R4" s="583"/>
      <c r="S4" s="583"/>
      <c r="T4" s="583"/>
      <c r="U4" s="583"/>
      <c r="V4" s="11"/>
    </row>
    <row r="5" spans="1:22" ht="18">
      <c r="A5" s="13"/>
      <c r="B5" s="14"/>
      <c r="C5" s="14"/>
      <c r="D5" s="593" t="s">
        <v>115</v>
      </c>
      <c r="E5" s="593"/>
      <c r="F5" s="593"/>
      <c r="G5" s="593"/>
      <c r="H5" s="593"/>
      <c r="I5" s="108"/>
      <c r="J5" s="593" t="s">
        <v>116</v>
      </c>
      <c r="K5" s="593"/>
      <c r="L5" s="593"/>
      <c r="M5" s="593"/>
      <c r="N5" s="593"/>
      <c r="O5" s="15"/>
      <c r="P5" s="16"/>
      <c r="Q5" s="17"/>
      <c r="R5" s="18"/>
      <c r="S5" s="110" t="s">
        <v>82</v>
      </c>
      <c r="T5" s="106"/>
      <c r="U5" s="110" t="s">
        <v>8</v>
      </c>
      <c r="V5" s="4"/>
    </row>
    <row r="6" spans="1:22" ht="18">
      <c r="A6" s="1" t="s">
        <v>25</v>
      </c>
      <c r="B6" s="14" t="s">
        <v>26</v>
      </c>
      <c r="C6" s="20"/>
      <c r="D6" s="108" t="s">
        <v>2</v>
      </c>
      <c r="E6" s="109"/>
      <c r="F6" s="108" t="s">
        <v>3</v>
      </c>
      <c r="G6" s="109"/>
      <c r="H6" s="108" t="s">
        <v>4</v>
      </c>
      <c r="I6" s="108"/>
      <c r="J6" s="108" t="s">
        <v>2</v>
      </c>
      <c r="K6" s="108"/>
      <c r="L6" s="108" t="s">
        <v>3</v>
      </c>
      <c r="M6" s="108"/>
      <c r="N6" s="108" t="s">
        <v>4</v>
      </c>
      <c r="O6" s="21"/>
      <c r="P6" s="22"/>
      <c r="Q6" s="23"/>
      <c r="R6" s="18"/>
      <c r="S6" s="110" t="s">
        <v>120</v>
      </c>
      <c r="T6" s="106"/>
      <c r="U6" s="110" t="s">
        <v>101</v>
      </c>
      <c r="V6" s="4"/>
    </row>
    <row r="7" spans="1:22" ht="17.25" thickBot="1">
      <c r="A7" s="13"/>
      <c r="B7" s="17" t="s">
        <v>48</v>
      </c>
      <c r="C7" s="24"/>
      <c r="D7" s="25">
        <v>832521.33</v>
      </c>
      <c r="E7" s="26"/>
      <c r="F7" s="25">
        <v>271481.6</v>
      </c>
      <c r="G7" s="26"/>
      <c r="H7" s="25">
        <f>D7-F7</f>
        <v>561039.73</v>
      </c>
      <c r="I7" s="27"/>
      <c r="J7" s="25">
        <v>768804.69</v>
      </c>
      <c r="K7" s="26"/>
      <c r="L7" s="25">
        <v>122210.32</v>
      </c>
      <c r="M7" s="26"/>
      <c r="N7" s="25">
        <f>J7-L7</f>
        <v>646594.3699999999</v>
      </c>
      <c r="O7" s="28"/>
      <c r="P7" s="29" t="s">
        <v>16</v>
      </c>
      <c r="Q7" s="14" t="s">
        <v>17</v>
      </c>
      <c r="R7" s="19"/>
      <c r="S7" s="17"/>
      <c r="T7" s="17"/>
      <c r="U7" s="17"/>
      <c r="V7" s="4"/>
    </row>
    <row r="8" spans="1:22" ht="18" thickBot="1" thickTop="1">
      <c r="A8" s="13"/>
      <c r="B8" s="17"/>
      <c r="C8" s="30"/>
      <c r="D8" s="31"/>
      <c r="E8" s="30"/>
      <c r="F8" s="31"/>
      <c r="G8" s="30"/>
      <c r="H8" s="31"/>
      <c r="I8" s="30"/>
      <c r="J8" s="31"/>
      <c r="K8" s="30"/>
      <c r="L8" s="31"/>
      <c r="M8" s="30"/>
      <c r="N8" s="31"/>
      <c r="O8" s="32"/>
      <c r="P8" s="33" t="s">
        <v>13</v>
      </c>
      <c r="Q8" s="34" t="s">
        <v>18</v>
      </c>
      <c r="R8" s="24"/>
      <c r="S8" s="35">
        <v>15898628.55</v>
      </c>
      <c r="T8" s="17"/>
      <c r="U8" s="35">
        <v>15898628.55</v>
      </c>
      <c r="V8" s="4"/>
    </row>
    <row r="9" spans="1:22" ht="17.25" thickTop="1">
      <c r="A9" s="1" t="s">
        <v>23</v>
      </c>
      <c r="B9" s="14" t="s">
        <v>27</v>
      </c>
      <c r="C9" s="24"/>
      <c r="D9" s="36"/>
      <c r="E9" s="37"/>
      <c r="F9" s="37"/>
      <c r="G9" s="37"/>
      <c r="H9" s="38"/>
      <c r="I9" s="37"/>
      <c r="J9" s="36"/>
      <c r="K9" s="37"/>
      <c r="L9" s="37"/>
      <c r="M9" s="37"/>
      <c r="N9" s="38"/>
      <c r="O9" s="32"/>
      <c r="P9" s="33"/>
      <c r="Q9" s="34"/>
      <c r="R9" s="24"/>
      <c r="S9" s="26"/>
      <c r="T9" s="17"/>
      <c r="U9" s="39"/>
      <c r="V9" s="4"/>
    </row>
    <row r="10" spans="1:22" ht="16.5">
      <c r="A10" s="40" t="s">
        <v>15</v>
      </c>
      <c r="B10" s="41" t="s">
        <v>29</v>
      </c>
      <c r="C10" s="24"/>
      <c r="D10" s="26"/>
      <c r="E10" s="26"/>
      <c r="F10" s="26"/>
      <c r="G10" s="26"/>
      <c r="H10" s="26"/>
      <c r="I10" s="26"/>
      <c r="J10" s="26"/>
      <c r="K10" s="26"/>
      <c r="L10" s="26"/>
      <c r="M10" s="26"/>
      <c r="N10" s="26"/>
      <c r="O10" s="32"/>
      <c r="P10" s="33" t="s">
        <v>30</v>
      </c>
      <c r="Q10" s="34" t="s">
        <v>80</v>
      </c>
      <c r="R10" s="24"/>
      <c r="S10" s="26"/>
      <c r="T10" s="17"/>
      <c r="U10" s="39"/>
      <c r="V10" s="4"/>
    </row>
    <row r="11" spans="1:22" ht="16.5">
      <c r="A11" s="13"/>
      <c r="B11" s="17" t="s">
        <v>50</v>
      </c>
      <c r="C11" s="24"/>
      <c r="D11" s="43">
        <v>5644363.28</v>
      </c>
      <c r="E11" s="26"/>
      <c r="F11" s="43">
        <v>0</v>
      </c>
      <c r="G11" s="26"/>
      <c r="H11" s="43">
        <f aca="true" t="shared" si="0" ref="H11:H23">D11-F11</f>
        <v>5644363.28</v>
      </c>
      <c r="I11" s="27"/>
      <c r="J11" s="43">
        <v>5644363.28</v>
      </c>
      <c r="K11" s="26"/>
      <c r="L11" s="43">
        <v>0</v>
      </c>
      <c r="M11" s="26"/>
      <c r="N11" s="43">
        <f aca="true" t="shared" si="1" ref="N11:N16">J11-L11</f>
        <v>5644363.28</v>
      </c>
      <c r="O11" s="32"/>
      <c r="P11" s="33"/>
      <c r="Q11" s="34" t="s">
        <v>81</v>
      </c>
      <c r="R11" s="24"/>
      <c r="S11" s="26"/>
      <c r="T11" s="17"/>
      <c r="U11" s="39"/>
      <c r="V11" s="4"/>
    </row>
    <row r="12" spans="1:22" ht="17.25" thickBot="1">
      <c r="A12" s="13"/>
      <c r="B12" s="17" t="s">
        <v>51</v>
      </c>
      <c r="C12" s="24"/>
      <c r="D12" s="43">
        <v>220533.86</v>
      </c>
      <c r="E12" s="26"/>
      <c r="F12" s="43">
        <v>168237.75</v>
      </c>
      <c r="G12" s="26"/>
      <c r="H12" s="43">
        <f t="shared" si="0"/>
        <v>52296.109999999986</v>
      </c>
      <c r="I12" s="27"/>
      <c r="J12" s="43">
        <v>220533.86</v>
      </c>
      <c r="K12" s="26"/>
      <c r="L12" s="43">
        <v>155041.47</v>
      </c>
      <c r="M12" s="26"/>
      <c r="N12" s="43">
        <f t="shared" si="1"/>
        <v>65492.389999999985</v>
      </c>
      <c r="O12" s="32"/>
      <c r="Q12" s="17" t="s">
        <v>72</v>
      </c>
      <c r="R12" s="24"/>
      <c r="S12" s="39">
        <v>13572023.41</v>
      </c>
      <c r="T12" s="17"/>
      <c r="U12" s="39">
        <v>10685178.24</v>
      </c>
      <c r="V12" s="4"/>
    </row>
    <row r="13" spans="1:22" ht="17.25" thickTop="1">
      <c r="A13" s="13"/>
      <c r="B13" s="17" t="s">
        <v>52</v>
      </c>
      <c r="C13" s="24"/>
      <c r="D13" s="43">
        <v>5582630.18</v>
      </c>
      <c r="E13" s="26"/>
      <c r="F13" s="43">
        <v>2381518.91</v>
      </c>
      <c r="G13" s="26"/>
      <c r="H13" s="43">
        <f t="shared" si="0"/>
        <v>3201111.2699999996</v>
      </c>
      <c r="I13" s="27"/>
      <c r="J13" s="43">
        <v>4979466.09</v>
      </c>
      <c r="K13" s="26"/>
      <c r="L13" s="43">
        <v>1993886.92</v>
      </c>
      <c r="M13" s="26"/>
      <c r="N13" s="43">
        <f t="shared" si="1"/>
        <v>2985579.17</v>
      </c>
      <c r="O13" s="32"/>
      <c r="P13" s="42"/>
      <c r="Q13" s="17"/>
      <c r="R13" s="24"/>
      <c r="S13" s="150"/>
      <c r="T13" s="17"/>
      <c r="U13" s="150"/>
      <c r="V13" s="4"/>
    </row>
    <row r="14" spans="1:22" ht="16.5">
      <c r="A14" s="13"/>
      <c r="B14" s="17" t="s">
        <v>53</v>
      </c>
      <c r="C14" s="24"/>
      <c r="D14" s="43">
        <v>545151.77</v>
      </c>
      <c r="E14" s="26"/>
      <c r="F14" s="43">
        <v>340804.06</v>
      </c>
      <c r="G14" s="26"/>
      <c r="H14" s="43">
        <f t="shared" si="0"/>
        <v>204347.71000000002</v>
      </c>
      <c r="I14" s="27"/>
      <c r="J14" s="43">
        <v>545151.77</v>
      </c>
      <c r="K14" s="26"/>
      <c r="L14" s="43">
        <v>307129.3</v>
      </c>
      <c r="M14" s="26"/>
      <c r="N14" s="43">
        <f t="shared" si="1"/>
        <v>238022.47000000003</v>
      </c>
      <c r="O14" s="32"/>
      <c r="P14" s="42"/>
      <c r="Q14" s="17"/>
      <c r="R14" s="17"/>
      <c r="S14" s="17"/>
      <c r="T14" s="17"/>
      <c r="U14" s="17"/>
      <c r="V14" s="4"/>
    </row>
    <row r="15" spans="1:22" ht="16.5">
      <c r="A15" s="13"/>
      <c r="B15" s="17" t="s">
        <v>54</v>
      </c>
      <c r="C15" s="24"/>
      <c r="D15" s="43">
        <v>6702103.08</v>
      </c>
      <c r="E15" s="26"/>
      <c r="F15" s="43">
        <v>1343.88</v>
      </c>
      <c r="G15" s="26"/>
      <c r="H15" s="43">
        <f t="shared" si="0"/>
        <v>6700759.2</v>
      </c>
      <c r="I15" s="27"/>
      <c r="J15" s="43">
        <v>6702103.08</v>
      </c>
      <c r="K15" s="26"/>
      <c r="L15" s="43">
        <v>895.92</v>
      </c>
      <c r="M15" s="26"/>
      <c r="N15" s="43">
        <f t="shared" si="1"/>
        <v>6701207.16</v>
      </c>
      <c r="O15" s="32"/>
      <c r="P15" s="33" t="s">
        <v>20</v>
      </c>
      <c r="Q15" s="34" t="s">
        <v>19</v>
      </c>
      <c r="R15" s="24"/>
      <c r="S15" s="45"/>
      <c r="T15" s="17"/>
      <c r="U15" s="46"/>
      <c r="V15" s="4"/>
    </row>
    <row r="16" spans="1:22" ht="17.25" thickBot="1">
      <c r="A16" s="13"/>
      <c r="B16" s="17" t="s">
        <v>55</v>
      </c>
      <c r="C16" s="24"/>
      <c r="D16" s="43">
        <v>10499180.63</v>
      </c>
      <c r="E16" s="39"/>
      <c r="F16" s="43">
        <v>3048231.42</v>
      </c>
      <c r="G16" s="39"/>
      <c r="H16" s="43">
        <f>D16-F16</f>
        <v>7450949.210000001</v>
      </c>
      <c r="I16" s="27"/>
      <c r="J16" s="43">
        <v>6580392.73</v>
      </c>
      <c r="K16" s="39"/>
      <c r="L16" s="43">
        <v>2303761.27</v>
      </c>
      <c r="M16" s="39"/>
      <c r="N16" s="43">
        <f t="shared" si="1"/>
        <v>4276631.460000001</v>
      </c>
      <c r="O16" s="32"/>
      <c r="P16" s="22"/>
      <c r="Q16" s="47" t="s">
        <v>131</v>
      </c>
      <c r="R16" s="24"/>
      <c r="S16" s="148">
        <f>S68</f>
        <v>-7123469.120000001</v>
      </c>
      <c r="T16" s="39"/>
      <c r="U16" s="148">
        <f>U68</f>
        <v>-4046715.8200000003</v>
      </c>
      <c r="V16" s="4"/>
    </row>
    <row r="17" spans="1:22" ht="17.25" thickTop="1">
      <c r="A17" s="13"/>
      <c r="B17" s="17" t="s">
        <v>74</v>
      </c>
      <c r="C17" s="24"/>
      <c r="D17" s="43">
        <v>516569.7</v>
      </c>
      <c r="E17" s="26"/>
      <c r="F17" s="43">
        <v>68131.15</v>
      </c>
      <c r="G17" s="26"/>
      <c r="H17" s="43">
        <f t="shared" si="0"/>
        <v>448438.55000000005</v>
      </c>
      <c r="I17" s="27"/>
      <c r="J17" s="43">
        <v>516569.7</v>
      </c>
      <c r="K17" s="26"/>
      <c r="L17" s="43">
        <v>25100.95</v>
      </c>
      <c r="M17" s="26"/>
      <c r="N17" s="43">
        <f aca="true" t="shared" si="2" ref="N17:N23">J17-L17</f>
        <v>491468.75</v>
      </c>
      <c r="O17" s="32"/>
      <c r="P17" s="22"/>
      <c r="Q17" s="47"/>
      <c r="R17" s="24"/>
      <c r="S17" s="48"/>
      <c r="T17" s="45"/>
      <c r="U17" s="48"/>
      <c r="V17" s="4"/>
    </row>
    <row r="18" spans="1:22" ht="16.5">
      <c r="A18" s="13"/>
      <c r="B18" s="17" t="s">
        <v>56</v>
      </c>
      <c r="C18" s="24"/>
      <c r="D18" s="43">
        <v>484248.61</v>
      </c>
      <c r="E18" s="26"/>
      <c r="F18" s="43">
        <v>225572.44</v>
      </c>
      <c r="G18" s="26"/>
      <c r="H18" s="43">
        <f t="shared" si="0"/>
        <v>258676.16999999998</v>
      </c>
      <c r="I18" s="27"/>
      <c r="J18" s="43">
        <v>467007.39</v>
      </c>
      <c r="K18" s="26"/>
      <c r="L18" s="43">
        <v>187016.86</v>
      </c>
      <c r="M18" s="26"/>
      <c r="N18" s="43">
        <f t="shared" si="2"/>
        <v>279990.53</v>
      </c>
      <c r="O18" s="32"/>
      <c r="P18" s="22"/>
      <c r="Q18" s="47"/>
      <c r="R18" s="24"/>
      <c r="S18" s="48"/>
      <c r="T18" s="45"/>
      <c r="U18" s="48"/>
      <c r="V18" s="4"/>
    </row>
    <row r="19" spans="1:22" ht="17.25" thickBot="1">
      <c r="A19" s="13"/>
      <c r="B19" s="17" t="s">
        <v>75</v>
      </c>
      <c r="C19" s="24"/>
      <c r="D19" s="43">
        <v>1263551.1</v>
      </c>
      <c r="E19" s="26"/>
      <c r="F19" s="43">
        <v>613894.41</v>
      </c>
      <c r="G19" s="26"/>
      <c r="H19" s="43">
        <f t="shared" si="0"/>
        <v>649656.6900000001</v>
      </c>
      <c r="I19" s="27"/>
      <c r="J19" s="43">
        <v>1263551.1</v>
      </c>
      <c r="K19" s="26"/>
      <c r="L19" s="43">
        <v>508640.49</v>
      </c>
      <c r="M19" s="26"/>
      <c r="N19" s="43">
        <f t="shared" si="2"/>
        <v>754910.6100000001</v>
      </c>
      <c r="O19" s="32"/>
      <c r="P19" s="22"/>
      <c r="Q19" s="49" t="s">
        <v>47</v>
      </c>
      <c r="R19" s="17"/>
      <c r="S19" s="50">
        <f>S16+S12+S8</f>
        <v>22347182.84</v>
      </c>
      <c r="T19" s="17"/>
      <c r="U19" s="50">
        <f>U16+U12+U8</f>
        <v>22537090.97</v>
      </c>
      <c r="V19" s="4"/>
    </row>
    <row r="20" spans="1:22" ht="17.25" thickTop="1">
      <c r="A20" s="13"/>
      <c r="B20" s="17" t="s">
        <v>57</v>
      </c>
      <c r="C20" s="24"/>
      <c r="D20" s="43">
        <v>679963.21</v>
      </c>
      <c r="E20" s="26"/>
      <c r="F20" s="43">
        <v>378469.76</v>
      </c>
      <c r="G20" s="26"/>
      <c r="H20" s="43">
        <f t="shared" si="0"/>
        <v>301493.44999999995</v>
      </c>
      <c r="I20" s="27"/>
      <c r="J20" s="43">
        <v>587510.41</v>
      </c>
      <c r="K20" s="26"/>
      <c r="L20" s="43">
        <v>295174.98</v>
      </c>
      <c r="M20" s="26"/>
      <c r="N20" s="43">
        <f t="shared" si="2"/>
        <v>292335.43000000005</v>
      </c>
      <c r="O20" s="28"/>
      <c r="P20" s="22"/>
      <c r="Q20" s="17"/>
      <c r="R20" s="24"/>
      <c r="S20" s="26"/>
      <c r="T20" s="17"/>
      <c r="U20" s="39"/>
      <c r="V20" s="4"/>
    </row>
    <row r="21" spans="1:22" ht="16.5">
      <c r="A21" s="13"/>
      <c r="B21" s="17" t="s">
        <v>58</v>
      </c>
      <c r="C21" s="24"/>
      <c r="D21" s="43">
        <v>1183517.83</v>
      </c>
      <c r="E21" s="26"/>
      <c r="F21" s="43">
        <v>972273.03</v>
      </c>
      <c r="G21" s="26"/>
      <c r="H21" s="43">
        <f t="shared" si="0"/>
        <v>211244.80000000005</v>
      </c>
      <c r="I21" s="27"/>
      <c r="J21" s="43">
        <v>1183517.83</v>
      </c>
      <c r="K21" s="26"/>
      <c r="L21" s="43">
        <v>868503.06</v>
      </c>
      <c r="M21" s="26"/>
      <c r="N21" s="43">
        <f t="shared" si="2"/>
        <v>315014.77</v>
      </c>
      <c r="O21" s="28"/>
      <c r="P21" s="540" t="s">
        <v>25</v>
      </c>
      <c r="Q21" s="17" t="s">
        <v>133</v>
      </c>
      <c r="R21" s="17"/>
      <c r="S21" s="17"/>
      <c r="T21" s="17"/>
      <c r="U21" s="17"/>
      <c r="V21" s="4"/>
    </row>
    <row r="22" spans="1:22" ht="17.25" thickBot="1">
      <c r="A22" s="13"/>
      <c r="B22" s="17" t="s">
        <v>59</v>
      </c>
      <c r="C22" s="24"/>
      <c r="D22" s="43">
        <v>752464.39</v>
      </c>
      <c r="E22" s="26"/>
      <c r="F22" s="43">
        <v>673831.2</v>
      </c>
      <c r="G22" s="26"/>
      <c r="H22" s="43">
        <f t="shared" si="0"/>
        <v>78633.19000000006</v>
      </c>
      <c r="I22" s="27"/>
      <c r="J22" s="43">
        <v>706079.3</v>
      </c>
      <c r="K22" s="26"/>
      <c r="L22" s="43">
        <v>620200.24</v>
      </c>
      <c r="M22" s="26"/>
      <c r="N22" s="43">
        <f t="shared" si="2"/>
        <v>85879.06000000006</v>
      </c>
      <c r="O22" s="28"/>
      <c r="Q22" s="17" t="s">
        <v>134</v>
      </c>
      <c r="R22" s="17"/>
      <c r="S22" s="50">
        <v>734000</v>
      </c>
      <c r="T22" s="17"/>
      <c r="U22" s="151">
        <v>0</v>
      </c>
      <c r="V22" s="4"/>
    </row>
    <row r="23" spans="1:22" ht="17.25" thickTop="1">
      <c r="A23" s="13"/>
      <c r="B23" s="17" t="s">
        <v>60</v>
      </c>
      <c r="C23" s="24"/>
      <c r="D23" s="43">
        <v>2633118.56</v>
      </c>
      <c r="E23" s="26"/>
      <c r="F23" s="43">
        <v>0</v>
      </c>
      <c r="G23" s="26"/>
      <c r="H23" s="43">
        <f t="shared" si="0"/>
        <v>2633118.56</v>
      </c>
      <c r="I23" s="27"/>
      <c r="J23" s="43">
        <v>4155821.58</v>
      </c>
      <c r="K23" s="26"/>
      <c r="L23" s="43">
        <v>0</v>
      </c>
      <c r="M23" s="26"/>
      <c r="N23" s="43">
        <f t="shared" si="2"/>
        <v>4155821.58</v>
      </c>
      <c r="O23" s="28"/>
      <c r="Q23" s="17"/>
      <c r="R23" s="17"/>
      <c r="S23" s="17"/>
      <c r="T23" s="17"/>
      <c r="U23" s="17"/>
      <c r="V23" s="4"/>
    </row>
    <row r="24" spans="1:22" ht="16.5">
      <c r="A24" s="13"/>
      <c r="B24" s="17"/>
      <c r="C24" s="24"/>
      <c r="D24" s="152"/>
      <c r="E24" s="26"/>
      <c r="F24" s="152"/>
      <c r="G24" s="26"/>
      <c r="H24" s="153"/>
      <c r="I24" s="26"/>
      <c r="J24" s="152"/>
      <c r="K24" s="26"/>
      <c r="L24" s="152"/>
      <c r="M24" s="26"/>
      <c r="N24" s="153"/>
      <c r="O24" s="28"/>
      <c r="P24" s="29" t="s">
        <v>23</v>
      </c>
      <c r="Q24" s="14" t="s">
        <v>24</v>
      </c>
      <c r="R24" s="24"/>
      <c r="S24" s="39"/>
      <c r="T24" s="17"/>
      <c r="U24" s="17"/>
      <c r="V24" s="4"/>
    </row>
    <row r="25" spans="1:22" ht="17.25" thickBot="1">
      <c r="A25" s="13"/>
      <c r="B25" s="58" t="s">
        <v>135</v>
      </c>
      <c r="C25" s="30"/>
      <c r="D25" s="25">
        <f>SUM(D11:D24)</f>
        <v>36707396.20000001</v>
      </c>
      <c r="E25" s="26"/>
      <c r="F25" s="25">
        <f>SUM(F11:F24)</f>
        <v>8872308.01</v>
      </c>
      <c r="G25" s="26"/>
      <c r="H25" s="35">
        <f>SUM(H11:H24)</f>
        <v>27835088.190000005</v>
      </c>
      <c r="I25" s="26"/>
      <c r="J25" s="25">
        <f>SUM(J11:J24)</f>
        <v>33552068.120000005</v>
      </c>
      <c r="K25" s="26"/>
      <c r="L25" s="25">
        <f>SUM(L11:L24)</f>
        <v>7265351.460000001</v>
      </c>
      <c r="M25" s="26"/>
      <c r="N25" s="35">
        <f>SUM(N11:N24)</f>
        <v>26286716.659999996</v>
      </c>
      <c r="O25" s="32"/>
      <c r="P25" s="33" t="s">
        <v>41</v>
      </c>
      <c r="Q25" s="34" t="s">
        <v>42</v>
      </c>
      <c r="R25" s="24"/>
      <c r="S25" s="51"/>
      <c r="T25" s="17"/>
      <c r="U25" s="17"/>
      <c r="V25" s="4"/>
    </row>
    <row r="26" spans="1:22" ht="18" thickBot="1" thickTop="1">
      <c r="A26" s="13"/>
      <c r="B26" s="17"/>
      <c r="C26" s="17"/>
      <c r="D26" s="17"/>
      <c r="E26" s="17"/>
      <c r="F26" s="17"/>
      <c r="G26" s="17"/>
      <c r="H26" s="17"/>
      <c r="I26" s="17"/>
      <c r="J26" s="17"/>
      <c r="K26" s="17"/>
      <c r="L26" s="17"/>
      <c r="M26" s="17"/>
      <c r="N26" s="17"/>
      <c r="O26" s="32"/>
      <c r="P26" s="52"/>
      <c r="Q26" s="53" t="s">
        <v>76</v>
      </c>
      <c r="R26" s="24"/>
      <c r="S26" s="35">
        <v>2597451.81</v>
      </c>
      <c r="T26" s="17"/>
      <c r="U26" s="35">
        <v>2818177.68</v>
      </c>
      <c r="V26" s="4"/>
    </row>
    <row r="27" spans="1:22" ht="17.25" thickTop="1">
      <c r="A27" s="40" t="s">
        <v>30</v>
      </c>
      <c r="B27" s="41" t="s">
        <v>83</v>
      </c>
      <c r="C27" s="17"/>
      <c r="D27" s="17"/>
      <c r="E27" s="17"/>
      <c r="F27" s="17"/>
      <c r="G27" s="17"/>
      <c r="H27" s="17"/>
      <c r="I27" s="17"/>
      <c r="J27" s="17"/>
      <c r="K27" s="17"/>
      <c r="L27" s="17"/>
      <c r="M27" s="17"/>
      <c r="N27" s="17"/>
      <c r="O27" s="28"/>
      <c r="P27" s="52"/>
      <c r="Q27" s="53"/>
      <c r="R27" s="24"/>
      <c r="S27" s="26"/>
      <c r="T27" s="17"/>
      <c r="U27" s="39"/>
      <c r="V27" s="4"/>
    </row>
    <row r="28" spans="1:22" ht="16.5">
      <c r="A28" s="13"/>
      <c r="B28" s="58" t="s">
        <v>84</v>
      </c>
      <c r="C28" s="30"/>
      <c r="D28" s="38"/>
      <c r="E28" s="51"/>
      <c r="F28" s="38"/>
      <c r="G28" s="51"/>
      <c r="H28" s="63"/>
      <c r="I28" s="62"/>
      <c r="J28" s="38"/>
      <c r="K28" s="51"/>
      <c r="L28" s="38"/>
      <c r="M28" s="51"/>
      <c r="N28" s="63"/>
      <c r="O28" s="28"/>
      <c r="P28" s="33" t="s">
        <v>22</v>
      </c>
      <c r="Q28" s="34" t="s">
        <v>21</v>
      </c>
      <c r="R28" s="24"/>
      <c r="S28" s="26"/>
      <c r="T28" s="17"/>
      <c r="U28" s="17"/>
      <c r="V28" s="4"/>
    </row>
    <row r="29" spans="1:22" ht="16.5">
      <c r="A29" s="13"/>
      <c r="B29" s="17" t="s">
        <v>85</v>
      </c>
      <c r="C29" s="30"/>
      <c r="D29" s="38"/>
      <c r="E29" s="51"/>
      <c r="F29" s="43">
        <v>29347.03</v>
      </c>
      <c r="G29" s="51"/>
      <c r="H29" s="38"/>
      <c r="I29" s="62"/>
      <c r="J29" s="38"/>
      <c r="K29" s="51"/>
      <c r="L29" s="39">
        <v>29347.03</v>
      </c>
      <c r="M29" s="51"/>
      <c r="N29" s="38"/>
      <c r="O29" s="28"/>
      <c r="P29" s="54"/>
      <c r="Q29" s="53" t="s">
        <v>65</v>
      </c>
      <c r="R29" s="17"/>
      <c r="S29" s="39">
        <v>1542123.94</v>
      </c>
      <c r="T29" s="17"/>
      <c r="U29" s="39">
        <v>1242523.86</v>
      </c>
      <c r="V29" s="4"/>
    </row>
    <row r="30" spans="1:22" ht="16.5">
      <c r="A30" s="13"/>
      <c r="B30" s="17" t="s">
        <v>136</v>
      </c>
      <c r="C30" s="30"/>
      <c r="D30" s="38"/>
      <c r="E30" s="38"/>
      <c r="F30" s="68">
        <v>14673.51</v>
      </c>
      <c r="G30" s="38"/>
      <c r="H30" s="68">
        <f>F29-F30</f>
        <v>14673.519999999999</v>
      </c>
      <c r="I30" s="63"/>
      <c r="J30" s="38"/>
      <c r="K30" s="38"/>
      <c r="L30" s="68">
        <v>14673.51</v>
      </c>
      <c r="M30" s="38"/>
      <c r="N30" s="68">
        <f>L29-L30</f>
        <v>14673.519999999999</v>
      </c>
      <c r="O30" s="28"/>
      <c r="P30" s="54"/>
      <c r="Q30" s="53" t="s">
        <v>137</v>
      </c>
      <c r="R30" s="17"/>
      <c r="S30" s="142">
        <v>0</v>
      </c>
      <c r="T30" s="39"/>
      <c r="U30" s="26">
        <v>55176.45</v>
      </c>
      <c r="V30" s="4"/>
    </row>
    <row r="31" spans="1:22" ht="17.25" thickBot="1">
      <c r="A31" s="13"/>
      <c r="B31" s="17"/>
      <c r="C31" s="24"/>
      <c r="D31" s="64"/>
      <c r="E31" s="64"/>
      <c r="F31" s="17"/>
      <c r="G31" s="64"/>
      <c r="H31" s="25">
        <f>H30</f>
        <v>14673.519999999999</v>
      </c>
      <c r="I31" s="38"/>
      <c r="J31" s="64"/>
      <c r="K31" s="64"/>
      <c r="L31" s="64"/>
      <c r="M31" s="64"/>
      <c r="N31" s="25">
        <f>N30</f>
        <v>14673.519999999999</v>
      </c>
      <c r="O31" s="28"/>
      <c r="P31" s="54"/>
      <c r="Q31" s="17" t="s">
        <v>138</v>
      </c>
      <c r="R31" s="17"/>
      <c r="S31" s="26">
        <v>30434.54</v>
      </c>
      <c r="T31" s="17"/>
      <c r="U31" s="26">
        <v>5983.07</v>
      </c>
      <c r="V31" s="4"/>
    </row>
    <row r="32" spans="1:22" ht="18" thickBot="1" thickTop="1">
      <c r="A32" s="13"/>
      <c r="B32" s="65" t="s">
        <v>139</v>
      </c>
      <c r="C32" s="24"/>
      <c r="D32" s="64"/>
      <c r="E32" s="64"/>
      <c r="F32" s="64"/>
      <c r="G32" s="64"/>
      <c r="H32" s="25">
        <f>H25+H31</f>
        <v>27849761.710000005</v>
      </c>
      <c r="I32" s="38"/>
      <c r="J32" s="64"/>
      <c r="K32" s="64"/>
      <c r="L32" s="64"/>
      <c r="M32" s="64"/>
      <c r="N32" s="25">
        <f>N25+N31</f>
        <v>26301390.179999996</v>
      </c>
      <c r="O32" s="28"/>
      <c r="P32" s="54"/>
      <c r="Q32" s="17" t="s">
        <v>140</v>
      </c>
      <c r="R32" s="17"/>
      <c r="S32" s="26">
        <v>38702.24</v>
      </c>
      <c r="T32" s="17"/>
      <c r="U32" s="26">
        <v>2479.19</v>
      </c>
      <c r="V32" s="4"/>
    </row>
    <row r="33" spans="1:22" ht="17.25" thickTop="1">
      <c r="A33" s="13"/>
      <c r="B33" s="17"/>
      <c r="C33" s="24"/>
      <c r="D33" s="64"/>
      <c r="E33" s="64"/>
      <c r="F33" s="64"/>
      <c r="G33" s="64"/>
      <c r="H33" s="38"/>
      <c r="I33" s="38"/>
      <c r="J33" s="64"/>
      <c r="K33" s="64"/>
      <c r="L33" s="64"/>
      <c r="M33" s="64"/>
      <c r="N33" s="38"/>
      <c r="O33" s="28"/>
      <c r="P33" s="54"/>
      <c r="Q33" s="17" t="s">
        <v>99</v>
      </c>
      <c r="R33" s="24"/>
      <c r="S33" s="39">
        <v>222879.4</v>
      </c>
      <c r="T33" s="39"/>
      <c r="U33" s="39">
        <v>217208.63</v>
      </c>
      <c r="V33" s="4"/>
    </row>
    <row r="34" spans="1:22" ht="16.5">
      <c r="A34" s="1" t="s">
        <v>31</v>
      </c>
      <c r="B34" s="14" t="s">
        <v>32</v>
      </c>
      <c r="C34" s="24"/>
      <c r="D34" s="66"/>
      <c r="E34" s="24"/>
      <c r="F34" s="24"/>
      <c r="G34" s="24"/>
      <c r="H34" s="26"/>
      <c r="I34" s="26"/>
      <c r="J34" s="66"/>
      <c r="K34" s="24"/>
      <c r="L34" s="24"/>
      <c r="M34" s="24"/>
      <c r="N34" s="26"/>
      <c r="O34" s="32"/>
      <c r="P34" s="54"/>
      <c r="Q34" s="53" t="s">
        <v>66</v>
      </c>
      <c r="R34" s="17"/>
      <c r="S34" s="39">
        <v>1093303.7</v>
      </c>
      <c r="T34" s="17"/>
      <c r="U34" s="39">
        <v>893120.97</v>
      </c>
      <c r="V34" s="4"/>
    </row>
    <row r="35" spans="1:22" ht="17.25" thickBot="1">
      <c r="A35" s="40" t="s">
        <v>13</v>
      </c>
      <c r="B35" s="41" t="s">
        <v>141</v>
      </c>
      <c r="C35" s="17"/>
      <c r="D35" s="17"/>
      <c r="E35" s="17"/>
      <c r="F35" s="17"/>
      <c r="G35" s="17"/>
      <c r="H35" s="17"/>
      <c r="I35" s="17"/>
      <c r="J35" s="17"/>
      <c r="K35" s="17"/>
      <c r="L35" s="17"/>
      <c r="M35" s="17"/>
      <c r="N35" s="17"/>
      <c r="O35" s="28"/>
      <c r="P35" s="54"/>
      <c r="Q35" s="17"/>
      <c r="R35" s="17"/>
      <c r="S35" s="57">
        <f>SUM(S29:S34)</f>
        <v>2927443.82</v>
      </c>
      <c r="T35" s="17"/>
      <c r="U35" s="56">
        <f>SUM(U29:U34)</f>
        <v>2416492.17</v>
      </c>
      <c r="V35" s="4"/>
    </row>
    <row r="36" spans="1:22" ht="18" thickBot="1" thickTop="1">
      <c r="A36" s="13"/>
      <c r="B36" s="17" t="s">
        <v>142</v>
      </c>
      <c r="C36" s="17"/>
      <c r="D36" s="17"/>
      <c r="E36" s="17"/>
      <c r="F36" s="17"/>
      <c r="G36" s="17"/>
      <c r="H36" s="151">
        <v>0</v>
      </c>
      <c r="I36" s="17"/>
      <c r="J36" s="17"/>
      <c r="K36" s="17"/>
      <c r="L36" s="17"/>
      <c r="M36" s="17"/>
      <c r="N36" s="35">
        <v>9001.78</v>
      </c>
      <c r="O36" s="32"/>
      <c r="P36" s="22"/>
      <c r="Q36" s="65" t="s">
        <v>43</v>
      </c>
      <c r="R36" s="17"/>
      <c r="S36" s="61">
        <f>S35+S26</f>
        <v>5524895.63</v>
      </c>
      <c r="T36" s="17"/>
      <c r="U36" s="59">
        <f>U35+U26</f>
        <v>5234669.85</v>
      </c>
      <c r="V36" s="4"/>
    </row>
    <row r="37" spans="1:22" ht="17.25" thickTop="1">
      <c r="A37" s="13"/>
      <c r="B37" s="17"/>
      <c r="C37" s="17"/>
      <c r="D37" s="17"/>
      <c r="E37" s="17"/>
      <c r="F37" s="17"/>
      <c r="G37" s="17"/>
      <c r="H37" s="17"/>
      <c r="I37" s="17"/>
      <c r="J37" s="17"/>
      <c r="K37" s="17"/>
      <c r="L37" s="17"/>
      <c r="M37" s="17"/>
      <c r="N37" s="17"/>
      <c r="O37" s="32"/>
      <c r="P37" s="54"/>
      <c r="Q37" s="17"/>
      <c r="R37" s="17"/>
      <c r="S37" s="17"/>
      <c r="T37" s="17"/>
      <c r="U37" s="17"/>
      <c r="V37" s="4"/>
    </row>
    <row r="38" spans="1:22" ht="16.5">
      <c r="A38" s="40" t="s">
        <v>15</v>
      </c>
      <c r="B38" s="41" t="s">
        <v>33</v>
      </c>
      <c r="C38" s="24"/>
      <c r="D38" s="24"/>
      <c r="E38" s="24"/>
      <c r="F38" s="24"/>
      <c r="G38" s="24"/>
      <c r="H38" s="26"/>
      <c r="I38" s="26"/>
      <c r="J38" s="24"/>
      <c r="K38" s="24"/>
      <c r="L38" s="24"/>
      <c r="M38" s="24"/>
      <c r="N38" s="39"/>
      <c r="O38" s="67"/>
      <c r="P38" s="22"/>
      <c r="Q38" s="17"/>
      <c r="R38" s="24"/>
      <c r="S38" s="26"/>
      <c r="T38" s="17"/>
      <c r="U38" s="47"/>
      <c r="V38" s="4"/>
    </row>
    <row r="39" spans="1:22" ht="16.5">
      <c r="A39" s="13"/>
      <c r="B39" s="17" t="s">
        <v>61</v>
      </c>
      <c r="C39" s="24"/>
      <c r="D39" s="24"/>
      <c r="E39" s="24"/>
      <c r="F39" s="39">
        <v>729578.08</v>
      </c>
      <c r="G39" s="154"/>
      <c r="H39" s="39"/>
      <c r="I39" s="26"/>
      <c r="J39" s="24"/>
      <c r="K39" s="24"/>
      <c r="L39" s="24">
        <v>501250.98</v>
      </c>
      <c r="M39" s="24"/>
      <c r="N39" s="39"/>
      <c r="O39" s="67"/>
      <c r="P39" s="22"/>
      <c r="Q39" s="17"/>
      <c r="R39" s="24"/>
      <c r="S39" s="24"/>
      <c r="T39" s="17"/>
      <c r="U39" s="47"/>
      <c r="V39" s="4"/>
    </row>
    <row r="40" spans="1:22" ht="17.25" thickBot="1">
      <c r="A40" s="13"/>
      <c r="B40" s="17" t="s">
        <v>143</v>
      </c>
      <c r="C40" s="24"/>
      <c r="D40" s="24"/>
      <c r="E40" s="24"/>
      <c r="F40" s="68">
        <v>164520.75</v>
      </c>
      <c r="G40" s="154"/>
      <c r="H40" s="35">
        <f>F39-F40</f>
        <v>565057.33</v>
      </c>
      <c r="I40" s="26"/>
      <c r="J40" s="24"/>
      <c r="K40" s="24"/>
      <c r="L40" s="155">
        <v>115317.72</v>
      </c>
      <c r="M40" s="24"/>
      <c r="N40" s="35">
        <f>L39-L40</f>
        <v>385933.26</v>
      </c>
      <c r="O40" s="32"/>
      <c r="P40" s="22"/>
      <c r="Q40" s="17"/>
      <c r="R40" s="24"/>
      <c r="S40" s="24"/>
      <c r="T40" s="17"/>
      <c r="U40" s="47"/>
      <c r="V40" s="4"/>
    </row>
    <row r="41" spans="1:22" ht="17.25" thickTop="1">
      <c r="A41" s="13"/>
      <c r="B41" s="17"/>
      <c r="C41" s="17"/>
      <c r="D41" s="17"/>
      <c r="E41" s="17"/>
      <c r="F41" s="17"/>
      <c r="G41" s="17"/>
      <c r="H41" s="17"/>
      <c r="I41" s="17"/>
      <c r="J41" s="17"/>
      <c r="K41" s="17"/>
      <c r="L41" s="17"/>
      <c r="M41" s="17"/>
      <c r="N41" s="17"/>
      <c r="O41" s="32"/>
      <c r="P41" s="22"/>
      <c r="Q41" s="17"/>
      <c r="R41" s="24"/>
      <c r="S41" s="24"/>
      <c r="T41" s="17"/>
      <c r="U41" s="47"/>
      <c r="V41" s="4"/>
    </row>
    <row r="42" spans="1:22" ht="16.5">
      <c r="A42" s="40" t="s">
        <v>34</v>
      </c>
      <c r="B42" s="41" t="s">
        <v>35</v>
      </c>
      <c r="C42" s="24"/>
      <c r="D42" s="24"/>
      <c r="E42" s="24"/>
      <c r="F42" s="154"/>
      <c r="G42" s="154"/>
      <c r="H42" s="39"/>
      <c r="I42" s="26"/>
      <c r="J42" s="24"/>
      <c r="K42" s="24"/>
      <c r="L42" s="24"/>
      <c r="M42" s="24"/>
      <c r="N42" s="39"/>
      <c r="O42" s="32"/>
      <c r="P42" s="22"/>
      <c r="Q42" s="17"/>
      <c r="R42" s="24"/>
      <c r="S42" s="24"/>
      <c r="T42" s="17"/>
      <c r="U42" s="47"/>
      <c r="V42" s="4"/>
    </row>
    <row r="43" spans="1:22" ht="16.5">
      <c r="A43" s="40"/>
      <c r="B43" s="17" t="s">
        <v>62</v>
      </c>
      <c r="C43" s="24"/>
      <c r="D43" s="24"/>
      <c r="E43" s="24"/>
      <c r="F43" s="24"/>
      <c r="G43" s="24"/>
      <c r="H43" s="39">
        <v>3255.77</v>
      </c>
      <c r="I43" s="26"/>
      <c r="J43" s="24"/>
      <c r="K43" s="24"/>
      <c r="L43" s="24"/>
      <c r="M43" s="24"/>
      <c r="N43" s="39">
        <v>39747.69</v>
      </c>
      <c r="O43" s="32"/>
      <c r="P43" s="22"/>
      <c r="Q43" s="17"/>
      <c r="R43" s="24"/>
      <c r="S43" s="17"/>
      <c r="T43" s="17"/>
      <c r="U43" s="17"/>
      <c r="V43" s="4"/>
    </row>
    <row r="44" spans="1:22" ht="16.5">
      <c r="A44" s="13"/>
      <c r="B44" s="17" t="s">
        <v>63</v>
      </c>
      <c r="C44" s="24"/>
      <c r="D44" s="24"/>
      <c r="E44" s="24"/>
      <c r="F44" s="24"/>
      <c r="G44" s="24"/>
      <c r="H44" s="68">
        <v>227873.47</v>
      </c>
      <c r="I44" s="26"/>
      <c r="J44" s="24"/>
      <c r="K44" s="24"/>
      <c r="L44" s="24"/>
      <c r="M44" s="24"/>
      <c r="N44" s="68">
        <v>389093.54</v>
      </c>
      <c r="O44" s="32"/>
      <c r="Q44" s="17"/>
      <c r="R44" s="17"/>
      <c r="S44" s="17"/>
      <c r="T44" s="17"/>
      <c r="U44" s="17"/>
      <c r="V44" s="4"/>
    </row>
    <row r="45" spans="1:22" ht="17.25" thickBot="1">
      <c r="A45" s="13"/>
      <c r="B45" s="17"/>
      <c r="C45" s="24"/>
      <c r="D45" s="24"/>
      <c r="E45" s="24"/>
      <c r="F45" s="24"/>
      <c r="G45" s="24"/>
      <c r="H45" s="35">
        <f>H43+H44</f>
        <v>231129.24</v>
      </c>
      <c r="I45" s="26"/>
      <c r="J45" s="24"/>
      <c r="K45" s="24"/>
      <c r="L45" s="24"/>
      <c r="M45" s="24"/>
      <c r="N45" s="35">
        <f>N43+N44</f>
        <v>428841.23</v>
      </c>
      <c r="O45" s="32"/>
      <c r="Q45" s="17"/>
      <c r="R45" s="17"/>
      <c r="S45" s="17"/>
      <c r="T45" s="17"/>
      <c r="U45" s="17"/>
      <c r="V45" s="4"/>
    </row>
    <row r="46" spans="1:22" ht="18" thickBot="1" thickTop="1">
      <c r="A46" s="13"/>
      <c r="B46" s="41" t="s">
        <v>144</v>
      </c>
      <c r="C46" s="69"/>
      <c r="D46" s="24"/>
      <c r="E46" s="24"/>
      <c r="F46" s="24"/>
      <c r="G46" s="24"/>
      <c r="H46" s="35">
        <f>H36+H40+H45</f>
        <v>796186.57</v>
      </c>
      <c r="I46" s="60"/>
      <c r="J46" s="24"/>
      <c r="K46" s="24"/>
      <c r="L46" s="24"/>
      <c r="M46" s="24"/>
      <c r="N46" s="35">
        <f>N36+N40+N45</f>
        <v>823776.27</v>
      </c>
      <c r="O46" s="32"/>
      <c r="Q46" s="17"/>
      <c r="R46" s="17"/>
      <c r="S46" s="17"/>
      <c r="T46" s="17"/>
      <c r="U46" s="17"/>
      <c r="V46" s="4"/>
    </row>
    <row r="47" spans="1:22" ht="17.25" thickTop="1">
      <c r="A47" s="13"/>
      <c r="B47" s="41"/>
      <c r="C47" s="69"/>
      <c r="D47" s="24"/>
      <c r="E47" s="24"/>
      <c r="F47" s="24"/>
      <c r="G47" s="24"/>
      <c r="H47" s="26"/>
      <c r="I47" s="60"/>
      <c r="J47" s="24"/>
      <c r="K47" s="24"/>
      <c r="L47" s="24"/>
      <c r="M47" s="24"/>
      <c r="N47" s="26"/>
      <c r="O47" s="32"/>
      <c r="Q47" s="17"/>
      <c r="R47" s="17"/>
      <c r="S47" s="17"/>
      <c r="T47" s="17"/>
      <c r="U47" s="17"/>
      <c r="V47" s="4"/>
    </row>
    <row r="48" spans="1:22" ht="16.5">
      <c r="A48" s="1" t="s">
        <v>102</v>
      </c>
      <c r="B48" s="14" t="s">
        <v>103</v>
      </c>
      <c r="C48" s="69"/>
      <c r="D48" s="24"/>
      <c r="E48" s="24"/>
      <c r="F48" s="24"/>
      <c r="G48" s="24"/>
      <c r="H48" s="26"/>
      <c r="I48" s="60"/>
      <c r="J48" s="24"/>
      <c r="K48" s="24"/>
      <c r="L48" s="24"/>
      <c r="M48" s="24"/>
      <c r="N48" s="26"/>
      <c r="O48" s="32"/>
      <c r="P48" s="113" t="s">
        <v>106</v>
      </c>
      <c r="Q48" s="41" t="s">
        <v>107</v>
      </c>
      <c r="R48" s="24"/>
      <c r="S48" s="112"/>
      <c r="T48" s="94"/>
      <c r="U48" s="63"/>
      <c r="V48" s="4"/>
    </row>
    <row r="49" spans="1:22" ht="17.25" thickBot="1">
      <c r="A49" s="13"/>
      <c r="B49" s="17" t="s">
        <v>104</v>
      </c>
      <c r="C49" s="69"/>
      <c r="D49" s="24"/>
      <c r="E49" s="24"/>
      <c r="F49" s="24"/>
      <c r="G49" s="24"/>
      <c r="H49" s="50">
        <v>0</v>
      </c>
      <c r="I49" s="60"/>
      <c r="J49" s="24"/>
      <c r="K49" s="24"/>
      <c r="L49" s="24"/>
      <c r="M49" s="24"/>
      <c r="N49" s="50">
        <v>0</v>
      </c>
      <c r="O49" s="32"/>
      <c r="P49" s="22"/>
      <c r="Q49" s="17" t="s">
        <v>108</v>
      </c>
      <c r="R49" s="24"/>
      <c r="S49" s="115">
        <v>600909.54</v>
      </c>
      <c r="T49" s="17"/>
      <c r="U49" s="50">
        <v>0</v>
      </c>
      <c r="V49" s="4"/>
    </row>
    <row r="50" spans="1:22" ht="17.25" thickTop="1">
      <c r="A50" s="13"/>
      <c r="B50" s="41"/>
      <c r="C50" s="69"/>
      <c r="D50" s="24"/>
      <c r="E50" s="24"/>
      <c r="F50" s="24"/>
      <c r="G50" s="24"/>
      <c r="H50" s="26"/>
      <c r="I50" s="60"/>
      <c r="J50" s="24"/>
      <c r="K50" s="24"/>
      <c r="L50" s="24"/>
      <c r="M50" s="24"/>
      <c r="N50" s="26"/>
      <c r="O50" s="32"/>
      <c r="P50" s="22"/>
      <c r="Q50" s="17"/>
      <c r="R50" s="24"/>
      <c r="S50" s="112"/>
      <c r="T50" s="94"/>
      <c r="U50" s="63"/>
      <c r="V50" s="4"/>
    </row>
    <row r="51" spans="1:22" ht="17.25" thickBot="1">
      <c r="A51" s="13"/>
      <c r="B51" s="41" t="s">
        <v>105</v>
      </c>
      <c r="C51" s="24"/>
      <c r="D51" s="24"/>
      <c r="E51" s="24"/>
      <c r="F51" s="24"/>
      <c r="G51" s="24"/>
      <c r="H51" s="70">
        <f>H7+H32+H46</f>
        <v>29206988.010000005</v>
      </c>
      <c r="I51" s="71"/>
      <c r="J51" s="24"/>
      <c r="K51" s="24"/>
      <c r="L51" s="24"/>
      <c r="M51" s="24"/>
      <c r="N51" s="70">
        <f>N7+N32+N46</f>
        <v>27771760.819999997</v>
      </c>
      <c r="O51" s="32"/>
      <c r="P51" s="22"/>
      <c r="Q51" s="41" t="s">
        <v>109</v>
      </c>
      <c r="R51" s="17"/>
      <c r="S51" s="72">
        <f>S36+S19+S49+S22</f>
        <v>29206988.009999998</v>
      </c>
      <c r="T51" s="17"/>
      <c r="U51" s="72">
        <f>U36+U19+U49</f>
        <v>27771760.82</v>
      </c>
      <c r="V51" s="4"/>
    </row>
    <row r="52" spans="1:22" ht="17.25" thickTop="1">
      <c r="A52" s="13"/>
      <c r="B52" s="41"/>
      <c r="C52" s="24"/>
      <c r="D52" s="24"/>
      <c r="E52" s="24"/>
      <c r="F52" s="24"/>
      <c r="G52" s="24"/>
      <c r="H52" s="43"/>
      <c r="I52" s="71"/>
      <c r="J52" s="24"/>
      <c r="K52" s="24"/>
      <c r="L52" s="24"/>
      <c r="M52" s="24"/>
      <c r="N52" s="43"/>
      <c r="O52" s="32"/>
      <c r="P52" s="54"/>
      <c r="Q52" s="17"/>
      <c r="R52" s="17"/>
      <c r="S52" s="26"/>
      <c r="T52" s="17"/>
      <c r="U52" s="17"/>
      <c r="V52" s="4"/>
    </row>
    <row r="53" spans="1:22" ht="16.5">
      <c r="A53" s="13"/>
      <c r="B53" s="41" t="s">
        <v>9</v>
      </c>
      <c r="C53" s="24"/>
      <c r="D53" s="24"/>
      <c r="E53" s="24"/>
      <c r="F53" s="24"/>
      <c r="G53" s="24"/>
      <c r="H53" s="43"/>
      <c r="I53" s="71"/>
      <c r="J53" s="24"/>
      <c r="K53" s="24"/>
      <c r="L53" s="24"/>
      <c r="M53" s="24"/>
      <c r="N53" s="43"/>
      <c r="O53" s="32"/>
      <c r="P53" s="22"/>
      <c r="Q53" s="41" t="s">
        <v>10</v>
      </c>
      <c r="R53" s="24"/>
      <c r="S53" s="43"/>
      <c r="T53" s="17"/>
      <c r="U53" s="43"/>
      <c r="V53" s="4"/>
    </row>
    <row r="54" spans="1:22" ht="17.25" thickBot="1">
      <c r="A54" s="13"/>
      <c r="B54" s="17" t="s">
        <v>64</v>
      </c>
      <c r="C54" s="17"/>
      <c r="D54" s="17"/>
      <c r="E54" s="17"/>
      <c r="F54" s="17"/>
      <c r="G54" s="17"/>
      <c r="H54" s="25">
        <v>8006283.54</v>
      </c>
      <c r="I54" s="17"/>
      <c r="J54" s="17"/>
      <c r="K54" s="17"/>
      <c r="L54" s="17"/>
      <c r="M54" s="17"/>
      <c r="N54" s="25">
        <v>8224610.03</v>
      </c>
      <c r="O54" s="32"/>
      <c r="P54" s="22"/>
      <c r="Q54" s="17" t="s">
        <v>67</v>
      </c>
      <c r="R54" s="17"/>
      <c r="S54" s="25">
        <f>H54</f>
        <v>8006283.54</v>
      </c>
      <c r="T54" s="17"/>
      <c r="U54" s="25">
        <f>N54</f>
        <v>8224610.03</v>
      </c>
      <c r="V54" s="4"/>
    </row>
    <row r="55" spans="1:22" ht="17.25" thickTop="1">
      <c r="A55" s="13"/>
      <c r="B55" s="17"/>
      <c r="C55" s="17"/>
      <c r="D55" s="17"/>
      <c r="E55" s="17"/>
      <c r="F55" s="17"/>
      <c r="G55" s="17"/>
      <c r="H55" s="43"/>
      <c r="I55" s="17"/>
      <c r="J55" s="17"/>
      <c r="K55" s="17"/>
      <c r="L55" s="17"/>
      <c r="M55" s="17"/>
      <c r="N55" s="43"/>
      <c r="O55" s="32"/>
      <c r="P55" s="22"/>
      <c r="Q55" s="17"/>
      <c r="R55" s="17"/>
      <c r="S55" s="43"/>
      <c r="T55" s="17"/>
      <c r="U55" s="43"/>
      <c r="V55" s="4"/>
    </row>
    <row r="56" spans="1:22" ht="16.5">
      <c r="A56" s="73"/>
      <c r="B56" s="74"/>
      <c r="C56" s="74"/>
      <c r="D56" s="74"/>
      <c r="E56" s="74"/>
      <c r="F56" s="74"/>
      <c r="G56" s="74"/>
      <c r="H56" s="75"/>
      <c r="I56" s="74"/>
      <c r="J56" s="74"/>
      <c r="K56" s="74"/>
      <c r="L56" s="74"/>
      <c r="M56" s="74"/>
      <c r="N56" s="75"/>
      <c r="O56" s="76"/>
      <c r="P56" s="77"/>
      <c r="Q56" s="74"/>
      <c r="R56" s="74"/>
      <c r="S56" s="75"/>
      <c r="T56" s="74"/>
      <c r="U56" s="75"/>
      <c r="V56" s="78"/>
    </row>
    <row r="57" spans="1:22" ht="16.5">
      <c r="A57" s="13"/>
      <c r="B57" s="17"/>
      <c r="C57" s="17"/>
      <c r="D57" s="17"/>
      <c r="E57" s="17"/>
      <c r="F57" s="17"/>
      <c r="G57" s="17"/>
      <c r="H57" s="43"/>
      <c r="I57" s="17"/>
      <c r="J57" s="17"/>
      <c r="K57" s="17"/>
      <c r="L57" s="17"/>
      <c r="M57" s="17"/>
      <c r="N57" s="43"/>
      <c r="O57" s="79"/>
      <c r="P57" s="80"/>
      <c r="Q57" s="17"/>
      <c r="R57" s="17"/>
      <c r="S57" s="43"/>
      <c r="T57" s="17"/>
      <c r="U57" s="43"/>
      <c r="V57" s="4"/>
    </row>
    <row r="58" spans="1:22" ht="16.5">
      <c r="A58" s="13"/>
      <c r="B58" s="17"/>
      <c r="C58" s="17"/>
      <c r="D58" s="17"/>
      <c r="E58" s="17"/>
      <c r="F58" s="17"/>
      <c r="G58" s="17"/>
      <c r="H58" s="43"/>
      <c r="I58" s="17"/>
      <c r="J58" s="17"/>
      <c r="K58" s="17"/>
      <c r="L58" s="17"/>
      <c r="M58" s="17"/>
      <c r="N58" s="43"/>
      <c r="O58" s="79"/>
      <c r="P58" s="80"/>
      <c r="Q58" s="17"/>
      <c r="R58" s="17"/>
      <c r="S58" s="43"/>
      <c r="T58" s="17"/>
      <c r="U58" s="43"/>
      <c r="V58" s="4"/>
    </row>
    <row r="59" spans="1:22" s="81" customFormat="1" ht="18.75">
      <c r="A59" s="13"/>
      <c r="B59" s="17"/>
      <c r="C59" s="17"/>
      <c r="D59" s="17"/>
      <c r="E59" s="17"/>
      <c r="F59" s="17"/>
      <c r="G59" s="17"/>
      <c r="H59" s="43"/>
      <c r="I59" s="17"/>
      <c r="J59" s="17"/>
      <c r="K59" s="17"/>
      <c r="L59" s="17"/>
      <c r="M59" s="17"/>
      <c r="N59" s="43"/>
      <c r="O59" s="79"/>
      <c r="P59" s="80"/>
      <c r="Q59" s="17"/>
      <c r="R59" s="17"/>
      <c r="S59" s="43"/>
      <c r="T59" s="17"/>
      <c r="U59" s="43"/>
      <c r="V59" s="4"/>
    </row>
    <row r="60" spans="1:22" ht="17.25" thickBot="1">
      <c r="A60" s="13"/>
      <c r="B60" s="17"/>
      <c r="C60" s="17"/>
      <c r="D60" s="17"/>
      <c r="E60" s="17"/>
      <c r="F60" s="17"/>
      <c r="G60" s="17"/>
      <c r="H60" s="17"/>
      <c r="I60" s="17"/>
      <c r="J60" s="17"/>
      <c r="K60" s="17"/>
      <c r="L60" s="17"/>
      <c r="M60" s="17"/>
      <c r="N60" s="39"/>
      <c r="O60" s="79"/>
      <c r="P60" s="80"/>
      <c r="Q60" s="17"/>
      <c r="R60" s="24"/>
      <c r="S60" s="17"/>
      <c r="T60" s="17"/>
      <c r="U60" s="17"/>
      <c r="V60" s="4"/>
    </row>
    <row r="61" spans="1:22" s="83" customFormat="1" ht="21.75" thickBot="1" thickTop="1">
      <c r="A61" s="587" t="s">
        <v>117</v>
      </c>
      <c r="B61" s="567"/>
      <c r="C61" s="567"/>
      <c r="D61" s="567"/>
      <c r="E61" s="567"/>
      <c r="F61" s="567"/>
      <c r="G61" s="567"/>
      <c r="H61" s="567"/>
      <c r="I61" s="567"/>
      <c r="J61" s="567"/>
      <c r="K61" s="567"/>
      <c r="L61" s="567"/>
      <c r="M61" s="567"/>
      <c r="N61" s="567"/>
      <c r="O61" s="588"/>
      <c r="P61" s="567" t="s">
        <v>40</v>
      </c>
      <c r="Q61" s="567"/>
      <c r="R61" s="567"/>
      <c r="S61" s="567"/>
      <c r="T61" s="567"/>
      <c r="U61" s="567"/>
      <c r="V61" s="82"/>
    </row>
    <row r="62" spans="1:22" ht="18.75" thickTop="1">
      <c r="A62" s="13"/>
      <c r="B62" s="84"/>
      <c r="C62" s="84"/>
      <c r="D62" s="84"/>
      <c r="E62" s="84"/>
      <c r="F62" s="84"/>
      <c r="G62" s="84"/>
      <c r="H62" s="84"/>
      <c r="I62" s="84"/>
      <c r="J62" s="84"/>
      <c r="K62" s="84"/>
      <c r="L62" s="84"/>
      <c r="M62" s="84"/>
      <c r="N62" s="84"/>
      <c r="O62" s="32"/>
      <c r="P62" s="79"/>
      <c r="Q62" s="41"/>
      <c r="R62" s="24"/>
      <c r="S62" s="108" t="s">
        <v>82</v>
      </c>
      <c r="T62" s="106"/>
      <c r="U62" s="108" t="s">
        <v>8</v>
      </c>
      <c r="V62" s="4"/>
    </row>
    <row r="63" spans="1:22" ht="18">
      <c r="A63" s="13"/>
      <c r="B63" s="84"/>
      <c r="C63" s="17"/>
      <c r="D63" s="586" t="s">
        <v>118</v>
      </c>
      <c r="E63" s="586"/>
      <c r="F63" s="586"/>
      <c r="G63" s="586"/>
      <c r="H63" s="586"/>
      <c r="I63" s="107"/>
      <c r="J63" s="586" t="s">
        <v>119</v>
      </c>
      <c r="K63" s="586"/>
      <c r="L63" s="586"/>
      <c r="M63" s="586"/>
      <c r="N63" s="586"/>
      <c r="O63" s="32"/>
      <c r="P63" s="79"/>
      <c r="Q63" s="17"/>
      <c r="R63" s="24"/>
      <c r="S63" s="108" t="s">
        <v>120</v>
      </c>
      <c r="T63" s="106"/>
      <c r="U63" s="108" t="s">
        <v>101</v>
      </c>
      <c r="V63" s="4"/>
    </row>
    <row r="64" spans="1:22" ht="16.5">
      <c r="A64" s="40" t="s">
        <v>13</v>
      </c>
      <c r="B64" s="41" t="s">
        <v>14</v>
      </c>
      <c r="C64" s="17"/>
      <c r="D64" s="26"/>
      <c r="E64" s="17"/>
      <c r="F64" s="80"/>
      <c r="G64" s="17"/>
      <c r="H64" s="17"/>
      <c r="I64" s="17"/>
      <c r="J64" s="17"/>
      <c r="K64" s="17"/>
      <c r="L64" s="17"/>
      <c r="M64" s="17"/>
      <c r="N64" s="17"/>
      <c r="O64" s="32"/>
      <c r="P64" s="85"/>
      <c r="Q64" s="17"/>
      <c r="R64" s="85"/>
      <c r="S64" s="17"/>
      <c r="T64" s="86"/>
      <c r="U64" s="17"/>
      <c r="V64" s="4"/>
    </row>
    <row r="65" spans="1:22" ht="16.5">
      <c r="A65" s="13"/>
      <c r="B65" s="17" t="s">
        <v>44</v>
      </c>
      <c r="C65" s="17"/>
      <c r="D65" s="26"/>
      <c r="E65" s="87"/>
      <c r="F65" s="17"/>
      <c r="G65" s="26"/>
      <c r="H65" s="39">
        <f>185949.9+939994.97</f>
        <v>1125944.8699999999</v>
      </c>
      <c r="I65" s="26"/>
      <c r="J65" s="26"/>
      <c r="K65" s="87"/>
      <c r="L65" s="17"/>
      <c r="M65" s="26"/>
      <c r="N65" s="39">
        <v>697448.19</v>
      </c>
      <c r="O65" s="32"/>
      <c r="P65" s="85"/>
      <c r="Q65" s="17" t="s">
        <v>110</v>
      </c>
      <c r="R65" s="85"/>
      <c r="S65" s="48">
        <f>H90</f>
        <v>-3076753.3000000003</v>
      </c>
      <c r="T65" s="86"/>
      <c r="U65" s="48">
        <f>N90</f>
        <v>-481320.6599999999</v>
      </c>
      <c r="V65" s="4"/>
    </row>
    <row r="66" spans="1:22" ht="16.5">
      <c r="A66" s="13"/>
      <c r="B66" s="17" t="s">
        <v>45</v>
      </c>
      <c r="C66" s="17"/>
      <c r="D66" s="26"/>
      <c r="E66" s="87"/>
      <c r="F66" s="26"/>
      <c r="G66" s="26"/>
      <c r="H66" s="39">
        <v>83642.36</v>
      </c>
      <c r="I66" s="26"/>
      <c r="J66" s="26"/>
      <c r="K66" s="87"/>
      <c r="L66" s="26"/>
      <c r="M66" s="26"/>
      <c r="N66" s="39">
        <v>95804.46</v>
      </c>
      <c r="O66" s="32"/>
      <c r="Q66" s="17" t="s">
        <v>129</v>
      </c>
      <c r="R66" s="17"/>
      <c r="S66" s="48"/>
      <c r="T66" s="17"/>
      <c r="U66" s="45"/>
      <c r="V66" s="4"/>
    </row>
    <row r="67" spans="1:22" ht="16.5">
      <c r="A67" s="13"/>
      <c r="B67" s="17" t="s">
        <v>46</v>
      </c>
      <c r="C67" s="17"/>
      <c r="D67" s="26"/>
      <c r="E67" s="87"/>
      <c r="F67" s="17"/>
      <c r="G67" s="26"/>
      <c r="H67" s="68">
        <v>2231581.88</v>
      </c>
      <c r="I67" s="26"/>
      <c r="J67" s="26"/>
      <c r="K67" s="87"/>
      <c r="L67" s="17"/>
      <c r="M67" s="26"/>
      <c r="N67" s="68">
        <v>3002138.66</v>
      </c>
      <c r="O67" s="32"/>
      <c r="P67" s="79"/>
      <c r="Q67" s="17" t="s">
        <v>100</v>
      </c>
      <c r="R67" s="88"/>
      <c r="S67" s="48">
        <f>U68</f>
        <v>-4046715.8200000003</v>
      </c>
      <c r="T67" s="17"/>
      <c r="U67" s="91">
        <v>-3565395.16</v>
      </c>
      <c r="V67" s="4"/>
    </row>
    <row r="68" spans="1:22" ht="17.25" thickBot="1">
      <c r="A68" s="13"/>
      <c r="B68" s="41" t="s">
        <v>7</v>
      </c>
      <c r="C68" s="17"/>
      <c r="D68" s="26"/>
      <c r="E68" s="87"/>
      <c r="F68" s="17"/>
      <c r="G68" s="26"/>
      <c r="H68" s="39">
        <f>H65+H66+H67</f>
        <v>3441169.11</v>
      </c>
      <c r="I68" s="26"/>
      <c r="J68" s="26"/>
      <c r="K68" s="87"/>
      <c r="L68" s="17"/>
      <c r="M68" s="26"/>
      <c r="N68" s="39">
        <f>N65+N66+N67</f>
        <v>3795391.31</v>
      </c>
      <c r="O68" s="32"/>
      <c r="Q68" s="58" t="s">
        <v>130</v>
      </c>
      <c r="R68" s="17"/>
      <c r="S68" s="111">
        <f>SUM(S65:S67)</f>
        <v>-7123469.120000001</v>
      </c>
      <c r="T68" s="17"/>
      <c r="U68" s="111">
        <f>U65+U67</f>
        <v>-4046715.8200000003</v>
      </c>
      <c r="V68" s="4"/>
    </row>
    <row r="69" spans="1:22" ht="17.25" thickTop="1">
      <c r="A69" s="13"/>
      <c r="B69" s="14" t="s">
        <v>90</v>
      </c>
      <c r="C69" s="17"/>
      <c r="D69" s="26"/>
      <c r="E69" s="87"/>
      <c r="F69" s="26"/>
      <c r="G69" s="26"/>
      <c r="H69" s="68">
        <v>5769781.34</v>
      </c>
      <c r="I69" s="26"/>
      <c r="J69" s="26"/>
      <c r="K69" s="87"/>
      <c r="L69" s="26"/>
      <c r="M69" s="26"/>
      <c r="N69" s="68">
        <v>4840233.17</v>
      </c>
      <c r="O69" s="32"/>
      <c r="Q69" s="17"/>
      <c r="R69" s="17"/>
      <c r="S69" s="17"/>
      <c r="T69" s="17"/>
      <c r="U69" s="17"/>
      <c r="V69" s="4"/>
    </row>
    <row r="70" spans="1:22" ht="16.5">
      <c r="A70" s="13"/>
      <c r="B70" s="41" t="s">
        <v>145</v>
      </c>
      <c r="C70" s="17"/>
      <c r="D70" s="26"/>
      <c r="E70" s="87"/>
      <c r="F70" s="26"/>
      <c r="G70" s="26"/>
      <c r="H70" s="45">
        <f>H68-H69</f>
        <v>-2328612.23</v>
      </c>
      <c r="I70" s="89"/>
      <c r="J70" s="26"/>
      <c r="K70" s="87"/>
      <c r="L70" s="26"/>
      <c r="M70" s="26"/>
      <c r="N70" s="45">
        <f>N68-N69</f>
        <v>-1044841.8599999999</v>
      </c>
      <c r="O70" s="32"/>
      <c r="Q70" s="17"/>
      <c r="R70" s="17"/>
      <c r="S70" s="17"/>
      <c r="T70" s="17"/>
      <c r="U70" s="17"/>
      <c r="V70" s="4"/>
    </row>
    <row r="71" spans="1:22" ht="16.5">
      <c r="A71" s="13"/>
      <c r="B71" s="14" t="s">
        <v>331</v>
      </c>
      <c r="C71" s="17"/>
      <c r="D71" s="26"/>
      <c r="E71" s="87"/>
      <c r="F71" s="26"/>
      <c r="G71" s="26"/>
      <c r="H71" s="68">
        <f>55060.02+44155.71</f>
        <v>99215.73</v>
      </c>
      <c r="I71" s="26"/>
      <c r="J71" s="26"/>
      <c r="K71" s="87"/>
      <c r="L71" s="26"/>
      <c r="M71" s="26"/>
      <c r="N71" s="68">
        <v>17966.61</v>
      </c>
      <c r="O71" s="32"/>
      <c r="P71" s="585" t="s">
        <v>123</v>
      </c>
      <c r="Q71" s="584"/>
      <c r="R71" s="87"/>
      <c r="S71" s="17"/>
      <c r="T71" s="17"/>
      <c r="U71" s="17"/>
      <c r="V71" s="4"/>
    </row>
    <row r="72" spans="1:22" ht="16.5">
      <c r="A72" s="13"/>
      <c r="B72" s="41" t="s">
        <v>7</v>
      </c>
      <c r="C72" s="17"/>
      <c r="D72" s="26"/>
      <c r="E72" s="87"/>
      <c r="F72" s="26"/>
      <c r="G72" s="26"/>
      <c r="H72" s="45">
        <f>H70+H71</f>
        <v>-2229396.5</v>
      </c>
      <c r="I72" s="26"/>
      <c r="J72" s="26"/>
      <c r="K72" s="87"/>
      <c r="L72" s="26"/>
      <c r="M72" s="26"/>
      <c r="N72" s="45">
        <f>N70+N71</f>
        <v>-1026875.2499999999</v>
      </c>
      <c r="O72" s="32"/>
      <c r="P72" s="79"/>
      <c r="Q72" s="17"/>
      <c r="R72" s="87"/>
      <c r="S72" s="17"/>
      <c r="T72" s="17"/>
      <c r="U72" s="17"/>
      <c r="V72" s="4"/>
    </row>
    <row r="73" spans="1:22" ht="16.5">
      <c r="A73" s="13"/>
      <c r="B73" s="41" t="s">
        <v>92</v>
      </c>
      <c r="C73" s="17"/>
      <c r="D73" s="26"/>
      <c r="E73" s="87"/>
      <c r="F73" s="39">
        <v>133222.95</v>
      </c>
      <c r="G73" s="39"/>
      <c r="H73" s="39"/>
      <c r="I73" s="26"/>
      <c r="J73" s="26"/>
      <c r="K73" s="87"/>
      <c r="L73" s="39">
        <v>168552.87</v>
      </c>
      <c r="M73" s="39"/>
      <c r="N73" s="39"/>
      <c r="O73" s="32"/>
      <c r="P73" s="584" t="s">
        <v>37</v>
      </c>
      <c r="Q73" s="584"/>
      <c r="R73" s="47"/>
      <c r="S73" s="584" t="s">
        <v>126</v>
      </c>
      <c r="T73" s="584"/>
      <c r="U73" s="584"/>
      <c r="V73" s="4"/>
    </row>
    <row r="74" spans="1:22" ht="16.5">
      <c r="A74" s="13"/>
      <c r="B74" s="17" t="s">
        <v>68</v>
      </c>
      <c r="C74" s="17"/>
      <c r="D74" s="39"/>
      <c r="E74" s="87"/>
      <c r="F74" s="68">
        <v>6542.96</v>
      </c>
      <c r="G74" s="39"/>
      <c r="H74" s="75">
        <f>F73+F74</f>
        <v>139765.91</v>
      </c>
      <c r="I74" s="27"/>
      <c r="J74" s="39"/>
      <c r="K74" s="87"/>
      <c r="L74" s="68">
        <v>3392.81</v>
      </c>
      <c r="M74" s="39"/>
      <c r="N74" s="75">
        <f>L73+L74</f>
        <v>171945.68</v>
      </c>
      <c r="O74" s="32"/>
      <c r="P74" s="143"/>
      <c r="Q74" s="47"/>
      <c r="R74" s="144"/>
      <c r="S74" s="47"/>
      <c r="T74" s="47"/>
      <c r="U74" s="47"/>
      <c r="V74" s="4"/>
    </row>
    <row r="75" spans="1:22" ht="16.5">
      <c r="A75" s="13"/>
      <c r="B75" s="41" t="s">
        <v>113</v>
      </c>
      <c r="C75" s="17"/>
      <c r="D75" s="26"/>
      <c r="E75" s="87"/>
      <c r="F75" s="26"/>
      <c r="G75" s="26"/>
      <c r="H75" s="45">
        <f>H72-H74</f>
        <v>-2369162.41</v>
      </c>
      <c r="I75" s="90"/>
      <c r="J75" s="26"/>
      <c r="K75" s="87"/>
      <c r="L75" s="26"/>
      <c r="M75" s="26"/>
      <c r="N75" s="45">
        <f>N72-N74</f>
        <v>-1198820.93</v>
      </c>
      <c r="O75" s="32"/>
      <c r="P75" s="143"/>
      <c r="Q75" s="47"/>
      <c r="R75" s="47"/>
      <c r="S75" s="47"/>
      <c r="T75" s="47"/>
      <c r="U75" s="47"/>
      <c r="V75" s="4"/>
    </row>
    <row r="76" spans="1:22" ht="16.5">
      <c r="A76" s="13"/>
      <c r="B76" s="41" t="s">
        <v>93</v>
      </c>
      <c r="C76" s="17"/>
      <c r="D76" s="26"/>
      <c r="E76" s="87"/>
      <c r="F76" s="39">
        <v>1567.89</v>
      </c>
      <c r="G76" s="26"/>
      <c r="H76" s="26"/>
      <c r="I76" s="26"/>
      <c r="J76" s="26"/>
      <c r="K76" s="87"/>
      <c r="L76" s="26">
        <v>5636.16</v>
      </c>
      <c r="M76" s="26"/>
      <c r="N76" s="26"/>
      <c r="O76" s="32"/>
      <c r="P76" s="143"/>
      <c r="Q76" s="47"/>
      <c r="R76" s="47"/>
      <c r="S76" s="145"/>
      <c r="T76" s="47"/>
      <c r="U76" s="47"/>
      <c r="V76" s="4"/>
    </row>
    <row r="77" spans="1:22" ht="16.5">
      <c r="A77" s="13"/>
      <c r="B77" s="41" t="s">
        <v>94</v>
      </c>
      <c r="C77" s="17"/>
      <c r="D77" s="26"/>
      <c r="E77" s="17"/>
      <c r="F77" s="68">
        <v>112799.41</v>
      </c>
      <c r="G77" s="17"/>
      <c r="H77" s="91">
        <f>F76-F77</f>
        <v>-111231.52</v>
      </c>
      <c r="I77" s="17"/>
      <c r="J77" s="26"/>
      <c r="K77" s="17"/>
      <c r="L77" s="68">
        <v>129265.82</v>
      </c>
      <c r="M77" s="17"/>
      <c r="N77" s="91">
        <f>L76-L77</f>
        <v>-123629.66</v>
      </c>
      <c r="O77" s="92"/>
      <c r="P77" s="584" t="s">
        <v>124</v>
      </c>
      <c r="Q77" s="584"/>
      <c r="R77" s="47"/>
      <c r="S77" s="584" t="s">
        <v>127</v>
      </c>
      <c r="T77" s="584"/>
      <c r="U77" s="584"/>
      <c r="V77" s="4"/>
    </row>
    <row r="78" spans="1:22" ht="16.5">
      <c r="A78" s="13"/>
      <c r="B78" s="41" t="s">
        <v>97</v>
      </c>
      <c r="C78" s="17"/>
      <c r="D78" s="17"/>
      <c r="E78" s="87"/>
      <c r="F78" s="26"/>
      <c r="G78" s="26"/>
      <c r="H78" s="45">
        <f>H75+H77</f>
        <v>-2480393.93</v>
      </c>
      <c r="I78" s="71"/>
      <c r="J78" s="17"/>
      <c r="K78" s="87"/>
      <c r="L78" s="26"/>
      <c r="M78" s="26"/>
      <c r="N78" s="45">
        <f>N75+N77</f>
        <v>-1322450.5899999999</v>
      </c>
      <c r="O78" s="32"/>
      <c r="P78" s="584" t="s">
        <v>125</v>
      </c>
      <c r="Q78" s="584"/>
      <c r="R78" s="47"/>
      <c r="S78" s="584" t="s">
        <v>128</v>
      </c>
      <c r="T78" s="584"/>
      <c r="U78" s="584"/>
      <c r="V78" s="4"/>
    </row>
    <row r="79" spans="1:22" ht="16.5">
      <c r="A79" s="40" t="s">
        <v>15</v>
      </c>
      <c r="B79" s="41" t="s">
        <v>95</v>
      </c>
      <c r="C79" s="17"/>
      <c r="D79" s="17"/>
      <c r="E79" s="87"/>
      <c r="F79" s="26"/>
      <c r="G79" s="26"/>
      <c r="H79" s="26"/>
      <c r="I79" s="26"/>
      <c r="J79" s="17"/>
      <c r="K79" s="87"/>
      <c r="L79" s="26"/>
      <c r="M79" s="26"/>
      <c r="N79" s="26"/>
      <c r="O79" s="32"/>
      <c r="P79" s="93"/>
      <c r="Q79" s="94" t="s">
        <v>38</v>
      </c>
      <c r="R79" s="44"/>
      <c r="S79" s="95"/>
      <c r="T79" s="44"/>
      <c r="U79" s="44"/>
      <c r="V79" s="4"/>
    </row>
    <row r="80" spans="1:22" ht="16.5">
      <c r="A80" s="13"/>
      <c r="B80" s="17" t="s">
        <v>77</v>
      </c>
      <c r="C80" s="17"/>
      <c r="D80" s="26">
        <v>623206.25</v>
      </c>
      <c r="E80" s="87"/>
      <c r="F80" s="26"/>
      <c r="G80" s="26"/>
      <c r="H80" s="26"/>
      <c r="I80" s="26"/>
      <c r="J80" s="26">
        <v>143386.04</v>
      </c>
      <c r="K80" s="87"/>
      <c r="L80" s="26"/>
      <c r="M80" s="26"/>
      <c r="N80" s="26"/>
      <c r="O80" s="32"/>
      <c r="P80" s="93"/>
      <c r="Q80" s="44"/>
      <c r="R80" s="44"/>
      <c r="S80" s="44"/>
      <c r="T80" s="44"/>
      <c r="U80" s="44"/>
      <c r="V80" s="4"/>
    </row>
    <row r="81" spans="1:22" ht="16.5">
      <c r="A81" s="13"/>
      <c r="B81" s="17" t="s">
        <v>69</v>
      </c>
      <c r="C81" s="17"/>
      <c r="D81" s="68">
        <v>59692.83</v>
      </c>
      <c r="E81" s="87"/>
      <c r="F81" s="96">
        <f>D80+D81</f>
        <v>682899.08</v>
      </c>
      <c r="G81" s="26"/>
      <c r="H81" s="26"/>
      <c r="I81" s="26"/>
      <c r="J81" s="96">
        <v>1203624.18</v>
      </c>
      <c r="K81" s="87"/>
      <c r="L81" s="96">
        <f>J80+J81</f>
        <v>1347010.22</v>
      </c>
      <c r="M81" s="26"/>
      <c r="N81" s="26"/>
      <c r="O81" s="32"/>
      <c r="P81" s="93"/>
      <c r="Q81" s="44"/>
      <c r="R81" s="44"/>
      <c r="S81" s="44"/>
      <c r="T81" s="44"/>
      <c r="U81" s="44"/>
      <c r="V81" s="4"/>
    </row>
    <row r="82" spans="1:22" ht="16.5">
      <c r="A82" s="13"/>
      <c r="B82" s="97" t="s">
        <v>71</v>
      </c>
      <c r="C82" s="17"/>
      <c r="D82" s="17"/>
      <c r="E82" s="87"/>
      <c r="F82" s="26"/>
      <c r="G82" s="26"/>
      <c r="H82" s="26"/>
      <c r="I82" s="26"/>
      <c r="J82" s="17"/>
      <c r="K82" s="87"/>
      <c r="L82" s="26"/>
      <c r="M82" s="26"/>
      <c r="N82" s="26"/>
      <c r="O82" s="32"/>
      <c r="P82" s="93"/>
      <c r="Q82" s="44"/>
      <c r="R82" s="44"/>
      <c r="S82" s="44"/>
      <c r="T82" s="44"/>
      <c r="U82" s="44"/>
      <c r="V82" s="4"/>
    </row>
    <row r="83" spans="1:22" ht="16.5">
      <c r="A83" s="13"/>
      <c r="B83" s="17" t="s">
        <v>89</v>
      </c>
      <c r="C83" s="17"/>
      <c r="D83" s="26">
        <v>7905.73</v>
      </c>
      <c r="E83" s="87"/>
      <c r="F83" s="26"/>
      <c r="G83" s="26"/>
      <c r="H83" s="26"/>
      <c r="I83" s="26"/>
      <c r="J83" s="26">
        <v>472.41</v>
      </c>
      <c r="K83" s="87"/>
      <c r="L83" s="26"/>
      <c r="M83" s="26"/>
      <c r="N83" s="26"/>
      <c r="O83" s="32"/>
      <c r="P83" s="93"/>
      <c r="Q83" s="573" t="s">
        <v>332</v>
      </c>
      <c r="R83" s="573"/>
      <c r="S83" s="573"/>
      <c r="T83" s="573"/>
      <c r="U83" s="573"/>
      <c r="V83" s="4"/>
    </row>
    <row r="84" spans="1:22" ht="16.5">
      <c r="A84" s="13"/>
      <c r="B84" s="17" t="s">
        <v>146</v>
      </c>
      <c r="C84" s="17"/>
      <c r="D84" s="46">
        <v>0</v>
      </c>
      <c r="E84" s="17"/>
      <c r="F84" s="17"/>
      <c r="G84" s="17"/>
      <c r="H84" s="17"/>
      <c r="I84" s="17"/>
      <c r="J84" s="26">
        <v>305084.63</v>
      </c>
      <c r="K84" s="17"/>
      <c r="L84" s="17"/>
      <c r="M84" s="17"/>
      <c r="N84" s="17"/>
      <c r="O84" s="32"/>
      <c r="P84" s="79"/>
      <c r="Q84" s="17"/>
      <c r="R84" s="17"/>
      <c r="S84" s="17"/>
      <c r="T84" s="17"/>
      <c r="U84" s="17"/>
      <c r="V84" s="4"/>
    </row>
    <row r="85" spans="1:22" ht="16.5">
      <c r="A85" s="13"/>
      <c r="B85" s="17" t="s">
        <v>70</v>
      </c>
      <c r="C85" s="17"/>
      <c r="D85" s="96">
        <v>1271352.72</v>
      </c>
      <c r="E85" s="87"/>
      <c r="F85" s="96">
        <f>D83+D85</f>
        <v>1279258.45</v>
      </c>
      <c r="G85" s="26"/>
      <c r="H85" s="96">
        <f>F81-F85</f>
        <v>-596359.37</v>
      </c>
      <c r="I85" s="26"/>
      <c r="J85" s="96">
        <v>200323.25</v>
      </c>
      <c r="K85" s="87"/>
      <c r="L85" s="96">
        <f>J83+J85+J84</f>
        <v>505880.29000000004</v>
      </c>
      <c r="M85" s="26"/>
      <c r="N85" s="96">
        <f>L81-L85</f>
        <v>841129.9299999999</v>
      </c>
      <c r="O85" s="32"/>
      <c r="P85" s="79"/>
      <c r="Q85" s="17"/>
      <c r="R85" s="17"/>
      <c r="S85" s="17"/>
      <c r="T85" s="17"/>
      <c r="U85" s="17"/>
      <c r="V85" s="4"/>
    </row>
    <row r="86" spans="1:22" ht="16.5">
      <c r="A86" s="13"/>
      <c r="B86" s="41" t="s">
        <v>112</v>
      </c>
      <c r="C86" s="17"/>
      <c r="D86" s="17"/>
      <c r="E86" s="87"/>
      <c r="F86" s="26"/>
      <c r="G86" s="26"/>
      <c r="H86" s="45">
        <f>H78+H85</f>
        <v>-3076753.3000000003</v>
      </c>
      <c r="I86" s="71"/>
      <c r="J86" s="17"/>
      <c r="K86" s="87"/>
      <c r="L86" s="26"/>
      <c r="M86" s="26"/>
      <c r="N86" s="45">
        <f>N78+N85</f>
        <v>-481320.6599999999</v>
      </c>
      <c r="O86" s="32"/>
      <c r="P86" s="79"/>
      <c r="Q86" s="17" t="s">
        <v>5</v>
      </c>
      <c r="R86" s="17"/>
      <c r="S86" s="80"/>
      <c r="T86" s="17"/>
      <c r="U86" s="17"/>
      <c r="V86" s="4"/>
    </row>
    <row r="87" spans="1:22" ht="16.5">
      <c r="A87" s="13"/>
      <c r="B87" s="65" t="s">
        <v>36</v>
      </c>
      <c r="C87" s="17"/>
      <c r="D87" s="17"/>
      <c r="E87" s="87"/>
      <c r="F87" s="26"/>
      <c r="G87" s="26"/>
      <c r="H87" s="26"/>
      <c r="I87" s="26"/>
      <c r="J87" s="17"/>
      <c r="K87" s="87"/>
      <c r="L87" s="26"/>
      <c r="M87" s="26"/>
      <c r="N87" s="26"/>
      <c r="O87" s="32"/>
      <c r="P87" s="79"/>
      <c r="Q87" s="17"/>
      <c r="R87" s="17"/>
      <c r="S87" s="17"/>
      <c r="T87" s="17"/>
      <c r="U87" s="17"/>
      <c r="V87" s="4"/>
    </row>
    <row r="88" spans="1:22" ht="16.5">
      <c r="A88" s="13"/>
      <c r="B88" s="17" t="s">
        <v>79</v>
      </c>
      <c r="C88" s="17"/>
      <c r="D88" s="17"/>
      <c r="E88" s="87"/>
      <c r="F88" s="26">
        <v>1756227.83</v>
      </c>
      <c r="G88" s="26"/>
      <c r="H88" s="26"/>
      <c r="I88" s="26"/>
      <c r="J88" s="17"/>
      <c r="K88" s="87"/>
      <c r="L88" s="26">
        <v>1275286.98</v>
      </c>
      <c r="M88" s="26"/>
      <c r="N88" s="26"/>
      <c r="O88" s="32"/>
      <c r="P88" s="79"/>
      <c r="Q88" s="573" t="s">
        <v>333</v>
      </c>
      <c r="R88" s="573"/>
      <c r="S88" s="573"/>
      <c r="T88" s="573"/>
      <c r="U88" s="573"/>
      <c r="V88" s="4"/>
    </row>
    <row r="89" spans="1:22" ht="16.5">
      <c r="A89" s="13"/>
      <c r="B89" s="41" t="s">
        <v>96</v>
      </c>
      <c r="C89" s="17"/>
      <c r="D89" s="17"/>
      <c r="E89" s="87"/>
      <c r="F89" s="96">
        <f>F88</f>
        <v>1756227.83</v>
      </c>
      <c r="G89" s="26"/>
      <c r="H89" s="98">
        <f>F88-F89</f>
        <v>0</v>
      </c>
      <c r="I89" s="99"/>
      <c r="J89" s="17"/>
      <c r="K89" s="87"/>
      <c r="L89" s="96">
        <f>L88</f>
        <v>1275286.98</v>
      </c>
      <c r="M89" s="26"/>
      <c r="N89" s="98">
        <f>L88-L89</f>
        <v>0</v>
      </c>
      <c r="O89" s="32"/>
      <c r="P89" s="79"/>
      <c r="Q89" s="573" t="s">
        <v>334</v>
      </c>
      <c r="R89" s="573"/>
      <c r="S89" s="573"/>
      <c r="T89" s="573"/>
      <c r="U89" s="573"/>
      <c r="V89" s="4"/>
    </row>
    <row r="90" spans="1:22" ht="17.25" thickBot="1">
      <c r="A90" s="13"/>
      <c r="B90" s="100" t="s">
        <v>111</v>
      </c>
      <c r="C90" s="17"/>
      <c r="D90" s="17"/>
      <c r="E90" s="87"/>
      <c r="F90" s="26"/>
      <c r="G90" s="26"/>
      <c r="H90" s="111">
        <f>H86-H89</f>
        <v>-3076753.3000000003</v>
      </c>
      <c r="I90" s="71"/>
      <c r="J90" s="17"/>
      <c r="K90" s="87"/>
      <c r="L90" s="26"/>
      <c r="M90" s="26"/>
      <c r="N90" s="111">
        <f>N86-N89</f>
        <v>-481320.6599999999</v>
      </c>
      <c r="O90" s="32"/>
      <c r="P90" s="79"/>
      <c r="Q90" s="540"/>
      <c r="R90" s="540"/>
      <c r="S90" s="540"/>
      <c r="T90" s="540"/>
      <c r="U90" s="540"/>
      <c r="V90" s="4"/>
    </row>
    <row r="91" spans="1:22" ht="18" thickBot="1" thickTop="1">
      <c r="A91" s="101"/>
      <c r="B91" s="102"/>
      <c r="C91" s="102"/>
      <c r="D91" s="102"/>
      <c r="E91" s="102"/>
      <c r="F91" s="102"/>
      <c r="G91" s="102"/>
      <c r="H91" s="102"/>
      <c r="I91" s="102"/>
      <c r="J91" s="102"/>
      <c r="K91" s="102"/>
      <c r="L91" s="102"/>
      <c r="M91" s="102"/>
      <c r="N91" s="102"/>
      <c r="O91" s="103"/>
      <c r="P91" s="104"/>
      <c r="Q91" s="102"/>
      <c r="R91" s="102"/>
      <c r="S91" s="102"/>
      <c r="T91" s="102"/>
      <c r="U91" s="102"/>
      <c r="V91" s="105"/>
    </row>
    <row r="92" spans="1:22" s="17" customFormat="1" ht="21.75">
      <c r="A92" s="575"/>
      <c r="B92" s="575"/>
      <c r="C92" s="575"/>
      <c r="D92" s="575"/>
      <c r="E92" s="575"/>
      <c r="F92" s="575"/>
      <c r="G92" s="575"/>
      <c r="H92" s="575"/>
      <c r="I92" s="575"/>
      <c r="J92" s="575"/>
      <c r="K92" s="575"/>
      <c r="L92" s="575"/>
      <c r="M92" s="575"/>
      <c r="N92" s="575"/>
      <c r="O92" s="575"/>
      <c r="P92" s="575"/>
      <c r="Q92" s="575"/>
      <c r="R92" s="575"/>
      <c r="S92" s="575"/>
      <c r="T92" s="575"/>
      <c r="U92" s="575"/>
      <c r="V92" s="562"/>
    </row>
    <row r="93" spans="1:22" s="17" customFormat="1" ht="19.5">
      <c r="A93" s="577"/>
      <c r="B93" s="577"/>
      <c r="C93" s="577"/>
      <c r="D93" s="577"/>
      <c r="E93" s="577"/>
      <c r="F93" s="577"/>
      <c r="G93" s="577"/>
      <c r="H93" s="577"/>
      <c r="I93" s="577"/>
      <c r="J93" s="577"/>
      <c r="K93" s="577"/>
      <c r="L93" s="577"/>
      <c r="M93" s="577"/>
      <c r="N93" s="577"/>
      <c r="O93" s="577"/>
      <c r="P93" s="577"/>
      <c r="Q93" s="577"/>
      <c r="R93" s="577"/>
      <c r="S93" s="577"/>
      <c r="T93" s="577"/>
      <c r="U93" s="577"/>
      <c r="V93" s="118"/>
    </row>
    <row r="94" spans="1:22" s="17" customFormat="1" ht="18">
      <c r="A94" s="118"/>
      <c r="B94" s="118"/>
      <c r="C94" s="118"/>
      <c r="D94" s="118"/>
      <c r="E94" s="118"/>
      <c r="F94" s="118"/>
      <c r="G94" s="118"/>
      <c r="H94" s="118"/>
      <c r="I94" s="118"/>
      <c r="J94" s="118"/>
      <c r="K94" s="118"/>
      <c r="L94" s="118"/>
      <c r="M94" s="118"/>
      <c r="N94" s="118"/>
      <c r="O94" s="118"/>
      <c r="P94" s="119"/>
      <c r="Q94" s="119"/>
      <c r="R94" s="119"/>
      <c r="S94" s="119"/>
      <c r="T94" s="119"/>
      <c r="U94" s="119"/>
      <c r="V94" s="118"/>
    </row>
    <row r="95" spans="1:22" s="17" customFormat="1" ht="16.5">
      <c r="A95" s="118"/>
      <c r="B95" s="120" t="s">
        <v>5</v>
      </c>
      <c r="C95" s="578" t="s">
        <v>5</v>
      </c>
      <c r="D95" s="578"/>
      <c r="E95" s="578"/>
      <c r="F95" s="578"/>
      <c r="G95" s="578"/>
      <c r="H95" s="578"/>
      <c r="I95" s="120"/>
      <c r="J95" s="120"/>
      <c r="K95" s="120"/>
      <c r="L95" s="120"/>
      <c r="M95" s="120"/>
      <c r="N95" s="120"/>
      <c r="O95" s="121"/>
      <c r="P95" s="118"/>
      <c r="Q95" s="118"/>
      <c r="R95" s="118"/>
      <c r="S95" s="118"/>
      <c r="T95" s="118"/>
      <c r="U95" s="118"/>
      <c r="V95" s="118"/>
    </row>
    <row r="96" spans="1:22" s="17" customFormat="1" ht="16.5">
      <c r="A96" s="118"/>
      <c r="B96" s="122"/>
      <c r="C96" s="123"/>
      <c r="D96" s="121"/>
      <c r="E96" s="123"/>
      <c r="F96" s="123"/>
      <c r="G96" s="123"/>
      <c r="H96" s="123"/>
      <c r="I96" s="123"/>
      <c r="J96" s="123"/>
      <c r="K96" s="123"/>
      <c r="L96" s="123"/>
      <c r="M96" s="123"/>
      <c r="N96" s="123"/>
      <c r="O96" s="121"/>
      <c r="P96" s="124"/>
      <c r="Q96" s="125"/>
      <c r="R96" s="125"/>
      <c r="S96" s="121"/>
      <c r="T96" s="123"/>
      <c r="U96" s="118"/>
      <c r="V96" s="118"/>
    </row>
    <row r="97" spans="1:22" s="17" customFormat="1" ht="16.5">
      <c r="A97" s="118"/>
      <c r="B97" s="122"/>
      <c r="C97" s="123"/>
      <c r="D97" s="121"/>
      <c r="E97" s="123"/>
      <c r="F97" s="123"/>
      <c r="G97" s="123"/>
      <c r="H97" s="123"/>
      <c r="I97" s="123"/>
      <c r="J97" s="123"/>
      <c r="K97" s="123"/>
      <c r="L97" s="123"/>
      <c r="M97" s="123"/>
      <c r="N97" s="123"/>
      <c r="O97" s="121"/>
      <c r="P97" s="124"/>
      <c r="Q97" s="572" t="s">
        <v>5</v>
      </c>
      <c r="R97" s="572"/>
      <c r="S97" s="572"/>
      <c r="T97" s="123"/>
      <c r="U97" s="118"/>
      <c r="V97" s="118"/>
    </row>
    <row r="98" spans="1:22" s="17" customFormat="1" ht="16.5">
      <c r="A98" s="118"/>
      <c r="B98" s="122" t="s">
        <v>5</v>
      </c>
      <c r="C98" s="123"/>
      <c r="D98" s="572" t="s">
        <v>5</v>
      </c>
      <c r="E98" s="572"/>
      <c r="F98" s="572"/>
      <c r="G98" s="572"/>
      <c r="H98" s="572"/>
      <c r="I98" s="122"/>
      <c r="J98" s="122"/>
      <c r="K98" s="122"/>
      <c r="L98" s="122"/>
      <c r="M98" s="122"/>
      <c r="N98" s="122"/>
      <c r="O98" s="121"/>
      <c r="P98" s="121"/>
      <c r="Q98" s="125"/>
      <c r="R98" s="125"/>
      <c r="S98" s="121"/>
      <c r="T98" s="123"/>
      <c r="U98" s="118"/>
      <c r="V98" s="118"/>
    </row>
    <row r="99" spans="1:22" s="17" customFormat="1" ht="16.5">
      <c r="A99" s="118"/>
      <c r="B99" s="122"/>
      <c r="C99" s="123"/>
      <c r="D99" s="122"/>
      <c r="E99" s="122"/>
      <c r="F99" s="122"/>
      <c r="G99" s="122"/>
      <c r="H99" s="122"/>
      <c r="I99" s="122"/>
      <c r="J99" s="122"/>
      <c r="K99" s="122"/>
      <c r="L99" s="122"/>
      <c r="M99" s="122"/>
      <c r="N99" s="122"/>
      <c r="O99" s="121"/>
      <c r="P99" s="121"/>
      <c r="Q99" s="125"/>
      <c r="R99" s="125"/>
      <c r="S99" s="121"/>
      <c r="T99" s="123"/>
      <c r="U99" s="118"/>
      <c r="V99" s="118"/>
    </row>
    <row r="100" spans="1:22" s="17" customFormat="1" ht="16.5">
      <c r="A100" s="118"/>
      <c r="B100" s="122"/>
      <c r="C100" s="123"/>
      <c r="D100" s="122"/>
      <c r="E100" s="122"/>
      <c r="F100" s="122"/>
      <c r="G100" s="122"/>
      <c r="H100" s="122"/>
      <c r="I100" s="122"/>
      <c r="J100" s="122"/>
      <c r="K100" s="122"/>
      <c r="L100" s="122"/>
      <c r="M100" s="122"/>
      <c r="N100" s="122"/>
      <c r="O100" s="121"/>
      <c r="P100" s="121"/>
      <c r="Q100" s="125"/>
      <c r="R100" s="125"/>
      <c r="S100" s="121"/>
      <c r="T100" s="123"/>
      <c r="U100" s="118"/>
      <c r="V100" s="118"/>
    </row>
    <row r="101" spans="1:22" s="17" customFormat="1" ht="16.5">
      <c r="A101" s="118"/>
      <c r="B101" s="122"/>
      <c r="C101" s="123"/>
      <c r="D101" s="122"/>
      <c r="E101" s="122"/>
      <c r="F101" s="122"/>
      <c r="G101" s="122"/>
      <c r="H101" s="122"/>
      <c r="I101" s="122"/>
      <c r="J101" s="122"/>
      <c r="K101" s="122"/>
      <c r="L101" s="122"/>
      <c r="M101" s="122"/>
      <c r="N101" s="122"/>
      <c r="O101" s="121"/>
      <c r="P101" s="121"/>
      <c r="Q101" s="125"/>
      <c r="R101" s="125"/>
      <c r="S101" s="121"/>
      <c r="T101" s="123"/>
      <c r="U101" s="118"/>
      <c r="V101" s="118"/>
    </row>
    <row r="102" spans="1:22" s="17" customFormat="1" ht="16.5">
      <c r="A102" s="118"/>
      <c r="B102" s="122"/>
      <c r="C102" s="123"/>
      <c r="D102" s="122"/>
      <c r="E102" s="122"/>
      <c r="F102" s="122"/>
      <c r="G102" s="122"/>
      <c r="H102" s="122"/>
      <c r="I102" s="122"/>
      <c r="J102" s="122"/>
      <c r="K102" s="122"/>
      <c r="L102" s="122"/>
      <c r="M102" s="122"/>
      <c r="N102" s="122"/>
      <c r="O102" s="121"/>
      <c r="P102" s="121"/>
      <c r="Q102" s="125"/>
      <c r="R102" s="125"/>
      <c r="S102" s="121"/>
      <c r="T102" s="123"/>
      <c r="U102" s="118"/>
      <c r="V102" s="118"/>
    </row>
    <row r="103" spans="1:22" s="17" customFormat="1" ht="16.5">
      <c r="A103" s="118"/>
      <c r="B103" s="122"/>
      <c r="C103" s="123"/>
      <c r="D103" s="122"/>
      <c r="E103" s="122"/>
      <c r="F103" s="122"/>
      <c r="G103" s="122"/>
      <c r="H103" s="122"/>
      <c r="I103" s="122"/>
      <c r="J103" s="122"/>
      <c r="K103" s="122"/>
      <c r="L103" s="122"/>
      <c r="M103" s="122"/>
      <c r="N103" s="122"/>
      <c r="O103" s="121"/>
      <c r="P103" s="121"/>
      <c r="Q103" s="125"/>
      <c r="R103" s="125"/>
      <c r="S103" s="121"/>
      <c r="T103" s="123"/>
      <c r="U103" s="118"/>
      <c r="V103" s="118"/>
    </row>
    <row r="104" spans="1:22" s="17" customFormat="1" ht="16.5">
      <c r="A104" s="118"/>
      <c r="B104" s="122"/>
      <c r="C104" s="123"/>
      <c r="D104" s="122"/>
      <c r="E104" s="122"/>
      <c r="F104" s="122"/>
      <c r="G104" s="122"/>
      <c r="H104" s="122"/>
      <c r="I104" s="122"/>
      <c r="J104" s="122"/>
      <c r="K104" s="122"/>
      <c r="L104" s="122"/>
      <c r="M104" s="122"/>
      <c r="N104" s="122"/>
      <c r="O104" s="121"/>
      <c r="P104" s="121"/>
      <c r="Q104" s="125"/>
      <c r="R104" s="125"/>
      <c r="S104" s="121"/>
      <c r="T104" s="123"/>
      <c r="U104" s="118"/>
      <c r="V104" s="118"/>
    </row>
    <row r="105" spans="1:22" s="17" customFormat="1" ht="16.5">
      <c r="A105" s="118"/>
      <c r="B105" s="122"/>
      <c r="C105" s="123"/>
      <c r="D105" s="122"/>
      <c r="E105" s="122"/>
      <c r="F105" s="122"/>
      <c r="G105" s="122"/>
      <c r="H105" s="122"/>
      <c r="I105" s="122"/>
      <c r="J105" s="122"/>
      <c r="K105" s="122"/>
      <c r="L105" s="122"/>
      <c r="M105" s="122"/>
      <c r="N105" s="122"/>
      <c r="O105" s="121"/>
      <c r="P105" s="121"/>
      <c r="Q105" s="125"/>
      <c r="R105" s="125"/>
      <c r="S105" s="121"/>
      <c r="T105" s="123"/>
      <c r="U105" s="118"/>
      <c r="V105" s="118"/>
    </row>
    <row r="106" spans="1:22" s="17" customFormat="1" ht="16.5">
      <c r="A106" s="118"/>
      <c r="B106" s="122"/>
      <c r="C106" s="123"/>
      <c r="D106" s="122"/>
      <c r="E106" s="122"/>
      <c r="F106" s="122"/>
      <c r="G106" s="122"/>
      <c r="H106" s="122"/>
      <c r="I106" s="122"/>
      <c r="J106" s="122"/>
      <c r="K106" s="122"/>
      <c r="L106" s="122"/>
      <c r="M106" s="122"/>
      <c r="N106" s="122"/>
      <c r="O106" s="121"/>
      <c r="P106" s="121"/>
      <c r="Q106" s="125"/>
      <c r="R106" s="125"/>
      <c r="S106" s="121"/>
      <c r="T106" s="123"/>
      <c r="U106" s="118"/>
      <c r="V106" s="118"/>
    </row>
    <row r="107" spans="1:22" s="17" customFormat="1" ht="16.5">
      <c r="A107" s="118"/>
      <c r="B107" s="122"/>
      <c r="C107" s="123"/>
      <c r="D107" s="122"/>
      <c r="E107" s="122"/>
      <c r="F107" s="122"/>
      <c r="G107" s="122"/>
      <c r="H107" s="122"/>
      <c r="I107" s="122"/>
      <c r="J107" s="122"/>
      <c r="K107" s="122"/>
      <c r="L107" s="122"/>
      <c r="M107" s="122"/>
      <c r="N107" s="122"/>
      <c r="O107" s="121"/>
      <c r="P107" s="121"/>
      <c r="Q107" s="125"/>
      <c r="R107" s="125"/>
      <c r="S107" s="121"/>
      <c r="T107" s="123"/>
      <c r="U107" s="118"/>
      <c r="V107" s="118"/>
    </row>
    <row r="108" spans="1:22" s="17" customFormat="1" ht="16.5">
      <c r="A108" s="118"/>
      <c r="B108" s="122"/>
      <c r="C108" s="123"/>
      <c r="D108" s="122"/>
      <c r="E108" s="122"/>
      <c r="F108" s="122"/>
      <c r="G108" s="122"/>
      <c r="H108" s="122"/>
      <c r="I108" s="122"/>
      <c r="J108" s="122"/>
      <c r="K108" s="122"/>
      <c r="L108" s="122"/>
      <c r="M108" s="122"/>
      <c r="N108" s="122"/>
      <c r="O108" s="121"/>
      <c r="P108" s="121"/>
      <c r="Q108" s="125"/>
      <c r="R108" s="125"/>
      <c r="S108" s="121"/>
      <c r="T108" s="123"/>
      <c r="U108" s="118"/>
      <c r="V108" s="118"/>
    </row>
    <row r="109" spans="1:22" s="17" customFormat="1" ht="16.5">
      <c r="A109" s="118"/>
      <c r="B109" s="122"/>
      <c r="C109" s="123"/>
      <c r="D109" s="122"/>
      <c r="E109" s="122"/>
      <c r="F109" s="122"/>
      <c r="G109" s="122"/>
      <c r="H109" s="122"/>
      <c r="I109" s="122"/>
      <c r="J109" s="122"/>
      <c r="K109" s="122"/>
      <c r="L109" s="122"/>
      <c r="M109" s="122"/>
      <c r="N109" s="122"/>
      <c r="O109" s="121"/>
      <c r="P109" s="121"/>
      <c r="Q109" s="125"/>
      <c r="R109" s="125"/>
      <c r="S109" s="121"/>
      <c r="T109" s="123"/>
      <c r="U109" s="118"/>
      <c r="V109" s="118"/>
    </row>
    <row r="110" spans="1:22" s="17" customFormat="1" ht="16.5">
      <c r="A110" s="118"/>
      <c r="B110" s="122"/>
      <c r="C110" s="123"/>
      <c r="D110" s="122"/>
      <c r="E110" s="122"/>
      <c r="F110" s="122"/>
      <c r="G110" s="122"/>
      <c r="H110" s="122"/>
      <c r="I110" s="122"/>
      <c r="J110" s="122"/>
      <c r="K110" s="122"/>
      <c r="L110" s="122"/>
      <c r="M110" s="122"/>
      <c r="N110" s="122"/>
      <c r="O110" s="121"/>
      <c r="P110" s="121"/>
      <c r="Q110" s="125"/>
      <c r="R110" s="125"/>
      <c r="S110" s="121"/>
      <c r="T110" s="123"/>
      <c r="U110" s="118"/>
      <c r="V110" s="118"/>
    </row>
    <row r="111" spans="1:22" s="17" customFormat="1" ht="16.5">
      <c r="A111" s="118"/>
      <c r="B111" s="122"/>
      <c r="C111" s="123"/>
      <c r="D111" s="122"/>
      <c r="E111" s="122"/>
      <c r="F111" s="122"/>
      <c r="G111" s="122"/>
      <c r="H111" s="122"/>
      <c r="I111" s="122"/>
      <c r="J111" s="122"/>
      <c r="K111" s="122"/>
      <c r="L111" s="122"/>
      <c r="M111" s="122"/>
      <c r="N111" s="122"/>
      <c r="O111" s="121"/>
      <c r="P111" s="121"/>
      <c r="Q111" s="125"/>
      <c r="R111" s="125"/>
      <c r="S111" s="121"/>
      <c r="T111" s="123"/>
      <c r="U111" s="118"/>
      <c r="V111" s="118"/>
    </row>
    <row r="112" spans="1:22" s="17" customFormat="1" ht="16.5">
      <c r="A112" s="118"/>
      <c r="B112" s="122"/>
      <c r="C112" s="123"/>
      <c r="D112" s="122"/>
      <c r="E112" s="122"/>
      <c r="F112" s="122"/>
      <c r="G112" s="122"/>
      <c r="H112" s="122"/>
      <c r="I112" s="122"/>
      <c r="J112" s="122"/>
      <c r="K112" s="122"/>
      <c r="L112" s="122"/>
      <c r="M112" s="122"/>
      <c r="N112" s="122"/>
      <c r="O112" s="121"/>
      <c r="P112" s="121"/>
      <c r="Q112" s="125"/>
      <c r="R112" s="125"/>
      <c r="S112" s="121"/>
      <c r="T112" s="123"/>
      <c r="U112" s="118"/>
      <c r="V112" s="118"/>
    </row>
    <row r="113" spans="1:22" s="17" customFormat="1" ht="16.5">
      <c r="A113" s="118"/>
      <c r="B113" s="122"/>
      <c r="C113" s="123"/>
      <c r="D113" s="122"/>
      <c r="E113" s="122"/>
      <c r="F113" s="122"/>
      <c r="G113" s="122"/>
      <c r="H113" s="122"/>
      <c r="I113" s="122"/>
      <c r="J113" s="122"/>
      <c r="K113" s="122"/>
      <c r="L113" s="122"/>
      <c r="M113" s="122"/>
      <c r="N113" s="122"/>
      <c r="O113" s="121"/>
      <c r="P113" s="121"/>
      <c r="Q113" s="125"/>
      <c r="R113" s="125"/>
      <c r="S113" s="121"/>
      <c r="T113" s="123"/>
      <c r="U113" s="118"/>
      <c r="V113" s="118"/>
    </row>
    <row r="114" spans="1:22" s="17" customFormat="1" ht="16.5">
      <c r="A114" s="118"/>
      <c r="B114" s="122"/>
      <c r="C114" s="123"/>
      <c r="D114" s="122"/>
      <c r="E114" s="122"/>
      <c r="F114" s="122"/>
      <c r="G114" s="122"/>
      <c r="H114" s="122"/>
      <c r="I114" s="122"/>
      <c r="J114" s="122"/>
      <c r="K114" s="122"/>
      <c r="L114" s="122"/>
      <c r="M114" s="122"/>
      <c r="N114" s="122"/>
      <c r="O114" s="121"/>
      <c r="P114" s="121"/>
      <c r="Q114" s="125"/>
      <c r="R114" s="125"/>
      <c r="S114" s="121"/>
      <c r="T114" s="123"/>
      <c r="U114" s="118"/>
      <c r="V114" s="118"/>
    </row>
    <row r="115" spans="1:22" s="17" customFormat="1" ht="16.5">
      <c r="A115" s="118"/>
      <c r="B115" s="122"/>
      <c r="C115" s="123"/>
      <c r="D115" s="122"/>
      <c r="E115" s="122"/>
      <c r="F115" s="122"/>
      <c r="G115" s="122"/>
      <c r="H115" s="122"/>
      <c r="I115" s="122"/>
      <c r="J115" s="122"/>
      <c r="K115" s="122"/>
      <c r="L115" s="122"/>
      <c r="M115" s="122"/>
      <c r="N115" s="122"/>
      <c r="O115" s="121"/>
      <c r="P115" s="121"/>
      <c r="Q115" s="125"/>
      <c r="R115" s="125"/>
      <c r="S115" s="121"/>
      <c r="T115" s="123"/>
      <c r="U115" s="118"/>
      <c r="V115" s="118"/>
    </row>
    <row r="116" spans="1:22" s="17" customFormat="1" ht="16.5">
      <c r="A116" s="118"/>
      <c r="B116" s="122"/>
      <c r="C116" s="123"/>
      <c r="D116" s="122"/>
      <c r="E116" s="122"/>
      <c r="F116" s="122"/>
      <c r="G116" s="122"/>
      <c r="H116" s="122"/>
      <c r="I116" s="122"/>
      <c r="J116" s="122"/>
      <c r="K116" s="122"/>
      <c r="L116" s="122"/>
      <c r="M116" s="122"/>
      <c r="N116" s="122"/>
      <c r="O116" s="121"/>
      <c r="P116" s="121"/>
      <c r="Q116" s="125"/>
      <c r="R116" s="125"/>
      <c r="S116" s="121"/>
      <c r="T116" s="123"/>
      <c r="U116" s="118"/>
      <c r="V116" s="118"/>
    </row>
    <row r="117" spans="1:22" s="17" customFormat="1" ht="16.5">
      <c r="A117" s="118"/>
      <c r="B117" s="122"/>
      <c r="C117" s="123"/>
      <c r="D117" s="122"/>
      <c r="E117" s="122"/>
      <c r="F117" s="122"/>
      <c r="G117" s="122"/>
      <c r="H117" s="122"/>
      <c r="I117" s="122"/>
      <c r="J117" s="122"/>
      <c r="K117" s="122"/>
      <c r="L117" s="122"/>
      <c r="M117" s="122"/>
      <c r="N117" s="122"/>
      <c r="O117" s="121"/>
      <c r="P117" s="121"/>
      <c r="Q117" s="125"/>
      <c r="R117" s="125"/>
      <c r="S117" s="121"/>
      <c r="T117" s="123"/>
      <c r="U117" s="118"/>
      <c r="V117" s="118"/>
    </row>
    <row r="118" spans="1:22" s="17" customFormat="1" ht="16.5">
      <c r="A118" s="118"/>
      <c r="B118" s="122"/>
      <c r="C118" s="123"/>
      <c r="D118" s="122"/>
      <c r="E118" s="122"/>
      <c r="F118" s="122"/>
      <c r="G118" s="122"/>
      <c r="H118" s="122"/>
      <c r="I118" s="122"/>
      <c r="J118" s="122"/>
      <c r="K118" s="122"/>
      <c r="L118" s="122"/>
      <c r="M118" s="122"/>
      <c r="N118" s="122"/>
      <c r="O118" s="121"/>
      <c r="P118" s="121"/>
      <c r="Q118" s="125"/>
      <c r="R118" s="125"/>
      <c r="S118" s="121"/>
      <c r="T118" s="123"/>
      <c r="U118" s="118"/>
      <c r="V118" s="118"/>
    </row>
    <row r="119" spans="1:22" s="17" customFormat="1" ht="16.5">
      <c r="A119" s="118"/>
      <c r="B119" s="122"/>
      <c r="C119" s="123"/>
      <c r="D119" s="122"/>
      <c r="E119" s="122"/>
      <c r="F119" s="122"/>
      <c r="G119" s="122"/>
      <c r="H119" s="122"/>
      <c r="I119" s="122"/>
      <c r="J119" s="122"/>
      <c r="K119" s="122"/>
      <c r="L119" s="122"/>
      <c r="M119" s="122"/>
      <c r="N119" s="122"/>
      <c r="O119" s="121"/>
      <c r="P119" s="121"/>
      <c r="Q119" s="125"/>
      <c r="R119" s="125"/>
      <c r="S119" s="121"/>
      <c r="T119" s="123"/>
      <c r="U119" s="118"/>
      <c r="V119" s="118"/>
    </row>
    <row r="120" spans="1:22" s="17" customFormat="1" ht="16.5">
      <c r="A120" s="118"/>
      <c r="B120" s="122"/>
      <c r="C120" s="123"/>
      <c r="D120" s="122"/>
      <c r="E120" s="122"/>
      <c r="F120" s="122"/>
      <c r="G120" s="122"/>
      <c r="H120" s="122"/>
      <c r="I120" s="122"/>
      <c r="J120" s="122"/>
      <c r="K120" s="122"/>
      <c r="L120" s="122"/>
      <c r="M120" s="122"/>
      <c r="N120" s="122"/>
      <c r="O120" s="121"/>
      <c r="P120" s="121"/>
      <c r="Q120" s="125"/>
      <c r="R120" s="125"/>
      <c r="S120" s="121"/>
      <c r="T120" s="123"/>
      <c r="U120" s="118"/>
      <c r="V120" s="118"/>
    </row>
    <row r="121" spans="1:22" s="17" customFormat="1" ht="16.5">
      <c r="A121" s="118"/>
      <c r="B121" s="122"/>
      <c r="C121" s="123"/>
      <c r="D121" s="122"/>
      <c r="E121" s="122"/>
      <c r="F121" s="122"/>
      <c r="G121" s="122"/>
      <c r="H121" s="122"/>
      <c r="I121" s="122"/>
      <c r="J121" s="122"/>
      <c r="K121" s="122"/>
      <c r="L121" s="122"/>
      <c r="M121" s="122"/>
      <c r="N121" s="122"/>
      <c r="O121" s="121"/>
      <c r="P121" s="121"/>
      <c r="Q121" s="125"/>
      <c r="R121" s="125"/>
      <c r="S121" s="121"/>
      <c r="T121" s="123"/>
      <c r="U121" s="118"/>
      <c r="V121" s="118"/>
    </row>
    <row r="122" spans="1:22" s="17" customFormat="1" ht="18">
      <c r="A122" s="571"/>
      <c r="B122" s="571"/>
      <c r="C122" s="571"/>
      <c r="D122" s="571"/>
      <c r="E122" s="571"/>
      <c r="F122" s="571"/>
      <c r="G122" s="571"/>
      <c r="H122" s="571"/>
      <c r="I122" s="571"/>
      <c r="J122" s="571"/>
      <c r="K122" s="571"/>
      <c r="L122" s="571"/>
      <c r="M122" s="571"/>
      <c r="N122" s="571"/>
      <c r="O122" s="571"/>
      <c r="P122" s="571"/>
      <c r="Q122" s="571"/>
      <c r="R122" s="571"/>
      <c r="S122" s="571"/>
      <c r="T122" s="571"/>
      <c r="U122" s="571"/>
      <c r="V122" s="118"/>
    </row>
    <row r="123" spans="1:22" s="17" customFormat="1" ht="20.25">
      <c r="A123" s="569"/>
      <c r="B123" s="569"/>
      <c r="C123" s="569"/>
      <c r="D123" s="569"/>
      <c r="E123" s="569"/>
      <c r="F123" s="569"/>
      <c r="G123" s="569"/>
      <c r="H123" s="569"/>
      <c r="I123" s="569"/>
      <c r="J123" s="569"/>
      <c r="K123" s="569"/>
      <c r="L123" s="569"/>
      <c r="M123" s="569"/>
      <c r="N123" s="569"/>
      <c r="O123" s="569"/>
      <c r="P123" s="569"/>
      <c r="Q123" s="569"/>
      <c r="R123" s="569"/>
      <c r="S123" s="569"/>
      <c r="T123" s="569"/>
      <c r="U123" s="569"/>
      <c r="V123" s="134"/>
    </row>
    <row r="124" spans="1:22" s="17" customFormat="1" ht="20.25">
      <c r="A124" s="580"/>
      <c r="B124" s="580"/>
      <c r="C124" s="580"/>
      <c r="D124" s="580"/>
      <c r="E124" s="580"/>
      <c r="F124" s="580"/>
      <c r="G124" s="580"/>
      <c r="H124" s="580"/>
      <c r="I124" s="580"/>
      <c r="J124" s="580"/>
      <c r="K124" s="580"/>
      <c r="L124" s="580"/>
      <c r="M124" s="580"/>
      <c r="N124" s="580"/>
      <c r="O124" s="580"/>
      <c r="P124" s="580"/>
      <c r="Q124" s="580"/>
      <c r="R124" s="580"/>
      <c r="S124" s="580"/>
      <c r="T124" s="580"/>
      <c r="U124" s="580"/>
      <c r="V124" s="580"/>
    </row>
    <row r="125" spans="1:22" s="17" customFormat="1" ht="20.2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row>
    <row r="126" spans="1:22" s="17" customFormat="1" ht="20.25">
      <c r="A126" s="580"/>
      <c r="B126" s="580"/>
      <c r="C126" s="580"/>
      <c r="D126" s="580"/>
      <c r="E126" s="580"/>
      <c r="F126" s="580"/>
      <c r="G126" s="580"/>
      <c r="H126" s="580"/>
      <c r="I126" s="580"/>
      <c r="J126" s="580"/>
      <c r="K126" s="580"/>
      <c r="L126" s="580"/>
      <c r="M126" s="580"/>
      <c r="N126" s="580"/>
      <c r="O126" s="580"/>
      <c r="P126" s="580"/>
      <c r="Q126" s="580"/>
      <c r="R126" s="580"/>
      <c r="S126" s="580"/>
      <c r="T126" s="580"/>
      <c r="U126" s="580"/>
      <c r="V126" s="580"/>
    </row>
    <row r="127" spans="1:22" s="17" customFormat="1" ht="20.25">
      <c r="A127" s="134"/>
      <c r="B127" s="132"/>
      <c r="C127" s="132"/>
      <c r="D127" s="132"/>
      <c r="E127" s="132"/>
      <c r="F127" s="132"/>
      <c r="G127" s="132"/>
      <c r="H127" s="132"/>
      <c r="I127" s="132"/>
      <c r="J127" s="132"/>
      <c r="K127" s="132"/>
      <c r="L127" s="132"/>
      <c r="M127" s="132"/>
      <c r="N127" s="132"/>
      <c r="O127" s="132"/>
      <c r="P127" s="133"/>
      <c r="Q127" s="133"/>
      <c r="R127" s="133"/>
      <c r="S127" s="133"/>
      <c r="T127" s="133"/>
      <c r="U127" s="133"/>
      <c r="V127" s="134"/>
    </row>
    <row r="128" spans="1:22" s="17" customFormat="1" ht="20.25">
      <c r="A128" s="134"/>
      <c r="B128" s="134"/>
      <c r="C128" s="134"/>
      <c r="D128" s="134"/>
      <c r="E128" s="134"/>
      <c r="F128" s="134"/>
      <c r="G128" s="134"/>
      <c r="H128" s="134"/>
      <c r="I128" s="134"/>
      <c r="J128" s="134"/>
      <c r="K128" s="134"/>
      <c r="L128" s="134"/>
      <c r="M128" s="134"/>
      <c r="N128" s="134"/>
      <c r="O128" s="134"/>
      <c r="P128" s="132"/>
      <c r="Q128" s="132"/>
      <c r="R128" s="132"/>
      <c r="S128" s="132"/>
      <c r="T128" s="132"/>
      <c r="U128" s="134"/>
      <c r="V128" s="134"/>
    </row>
    <row r="129" spans="1:22" s="17" customFormat="1" ht="20.25">
      <c r="A129" s="569"/>
      <c r="B129" s="569"/>
      <c r="C129" s="569"/>
      <c r="D129" s="569"/>
      <c r="E129" s="569"/>
      <c r="F129" s="569"/>
      <c r="G129" s="569"/>
      <c r="H129" s="569"/>
      <c r="I129" s="569"/>
      <c r="J129" s="569"/>
      <c r="K129" s="569"/>
      <c r="L129" s="569"/>
      <c r="M129" s="569"/>
      <c r="N129" s="569"/>
      <c r="O129" s="569"/>
      <c r="P129" s="569"/>
      <c r="Q129" s="569"/>
      <c r="R129" s="569"/>
      <c r="S129" s="569"/>
      <c r="T129" s="569"/>
      <c r="U129" s="569"/>
      <c r="V129" s="134"/>
    </row>
    <row r="130" spans="1:22" s="17" customFormat="1" ht="18">
      <c r="A130" s="571"/>
      <c r="B130" s="571"/>
      <c r="C130" s="571"/>
      <c r="D130" s="571"/>
      <c r="E130" s="571"/>
      <c r="F130" s="571"/>
      <c r="G130" s="571"/>
      <c r="H130" s="571"/>
      <c r="I130" s="571"/>
      <c r="J130" s="571"/>
      <c r="K130" s="571"/>
      <c r="L130" s="571"/>
      <c r="M130" s="571"/>
      <c r="N130" s="571"/>
      <c r="O130" s="571"/>
      <c r="P130" s="571"/>
      <c r="Q130" s="571"/>
      <c r="R130" s="571"/>
      <c r="S130" s="571"/>
      <c r="T130" s="571"/>
      <c r="U130" s="571"/>
      <c r="V130" s="118"/>
    </row>
    <row r="131" spans="1:22" s="17" customFormat="1" ht="16.5">
      <c r="A131" s="118"/>
      <c r="B131" s="122"/>
      <c r="C131" s="123"/>
      <c r="D131" s="122"/>
      <c r="E131" s="122"/>
      <c r="F131" s="122"/>
      <c r="G131" s="122"/>
      <c r="H131" s="122"/>
      <c r="I131" s="122"/>
      <c r="J131" s="122"/>
      <c r="K131" s="122"/>
      <c r="L131" s="122"/>
      <c r="M131" s="122"/>
      <c r="N131" s="122"/>
      <c r="O131" s="122"/>
      <c r="P131" s="122"/>
      <c r="Q131" s="125"/>
      <c r="R131" s="125"/>
      <c r="S131" s="122"/>
      <c r="T131" s="123"/>
      <c r="U131" s="118"/>
      <c r="V131" s="118"/>
    </row>
    <row r="132" spans="1:22" s="17" customFormat="1" ht="16.5">
      <c r="A132" s="118"/>
      <c r="B132" s="122"/>
      <c r="C132" s="122"/>
      <c r="D132" s="122"/>
      <c r="E132" s="122"/>
      <c r="F132" s="122"/>
      <c r="G132" s="122"/>
      <c r="H132" s="122"/>
      <c r="I132" s="122"/>
      <c r="J132" s="122"/>
      <c r="K132" s="122"/>
      <c r="L132" s="122"/>
      <c r="M132" s="122"/>
      <c r="N132" s="122"/>
      <c r="O132" s="122"/>
      <c r="P132" s="122"/>
      <c r="Q132" s="122" t="s">
        <v>5</v>
      </c>
      <c r="R132" s="125"/>
      <c r="S132" s="122"/>
      <c r="T132" s="118"/>
      <c r="U132" s="118"/>
      <c r="V132" s="118"/>
    </row>
    <row r="133" spans="1:22" s="17" customFormat="1" ht="16.5">
      <c r="A133" s="117"/>
      <c r="B133" s="122"/>
      <c r="C133" s="122"/>
      <c r="D133" s="122"/>
      <c r="E133" s="122"/>
      <c r="F133" s="122"/>
      <c r="G133" s="122"/>
      <c r="H133" s="122"/>
      <c r="I133" s="122"/>
      <c r="J133" s="122"/>
      <c r="K133" s="122"/>
      <c r="L133" s="122"/>
      <c r="M133" s="122"/>
      <c r="N133" s="122"/>
      <c r="O133" s="122"/>
      <c r="P133" s="121"/>
      <c r="Q133" s="122" t="s">
        <v>5</v>
      </c>
      <c r="R133" s="125"/>
      <c r="S133" s="121"/>
      <c r="T133" s="126"/>
      <c r="U133" s="118"/>
      <c r="V133" s="118"/>
    </row>
    <row r="134" spans="1:22" s="17" customFormat="1" ht="16.5">
      <c r="A134" s="117"/>
      <c r="B134" s="122"/>
      <c r="C134" s="122"/>
      <c r="D134" s="122"/>
      <c r="E134" s="122"/>
      <c r="F134" s="122"/>
      <c r="G134" s="122"/>
      <c r="H134" s="122"/>
      <c r="I134" s="122"/>
      <c r="J134" s="122"/>
      <c r="K134" s="122"/>
      <c r="L134" s="122"/>
      <c r="M134" s="122"/>
      <c r="N134" s="122"/>
      <c r="O134" s="122"/>
      <c r="P134" s="121"/>
      <c r="Q134" s="118"/>
      <c r="R134" s="572"/>
      <c r="S134" s="572"/>
      <c r="T134" s="126"/>
      <c r="U134" s="118"/>
      <c r="V134" s="118"/>
    </row>
    <row r="135" spans="1:22" s="17" customFormat="1" ht="16.5">
      <c r="A135" s="117"/>
      <c r="B135" s="122"/>
      <c r="C135" s="122"/>
      <c r="D135" s="122"/>
      <c r="E135" s="122"/>
      <c r="F135" s="122"/>
      <c r="G135" s="122"/>
      <c r="H135" s="122"/>
      <c r="I135" s="122"/>
      <c r="J135" s="122"/>
      <c r="K135" s="122"/>
      <c r="L135" s="122"/>
      <c r="M135" s="122"/>
      <c r="N135" s="122"/>
      <c r="O135" s="122"/>
      <c r="P135" s="121"/>
      <c r="Q135" s="118"/>
      <c r="R135" s="566"/>
      <c r="S135" s="566"/>
      <c r="T135" s="126"/>
      <c r="U135" s="118"/>
      <c r="V135" s="118"/>
    </row>
    <row r="136" s="17" customFormat="1" ht="16.5"/>
    <row r="137" s="17" customFormat="1" ht="16.5"/>
    <row r="138" s="17" customFormat="1" ht="16.5"/>
    <row r="139" s="17" customFormat="1" ht="16.5"/>
    <row r="140" s="17" customFormat="1" ht="16.5"/>
    <row r="141" s="17" customFormat="1" ht="16.5"/>
    <row r="142" s="17" customFormat="1" ht="16.5"/>
    <row r="143" s="17" customFormat="1" ht="16.5"/>
    <row r="144" s="17" customFormat="1" ht="16.5"/>
    <row r="145" s="17" customFormat="1" ht="16.5"/>
    <row r="146" s="17" customFormat="1" ht="16.5"/>
    <row r="147" s="17" customFormat="1" ht="16.5"/>
    <row r="148" s="17" customFormat="1" ht="16.5"/>
    <row r="149" s="17" customFormat="1" ht="16.5"/>
    <row r="150" s="17" customFormat="1" ht="16.5"/>
    <row r="151" s="17" customFormat="1" ht="16.5"/>
    <row r="152" s="17" customFormat="1" ht="16.5"/>
    <row r="153" s="17" customFormat="1" ht="16.5"/>
    <row r="154" s="17" customFormat="1" ht="16.5"/>
    <row r="155" s="17" customFormat="1" ht="16.5"/>
    <row r="156" s="17" customFormat="1" ht="16.5"/>
    <row r="157" s="17" customFormat="1" ht="16.5"/>
    <row r="158" s="17" customFormat="1" ht="16.5"/>
    <row r="159" s="17" customFormat="1" ht="16.5"/>
    <row r="160" s="17" customFormat="1" ht="16.5"/>
    <row r="161" s="17" customFormat="1" ht="16.5"/>
    <row r="162" s="17" customFormat="1" ht="16.5"/>
    <row r="163" s="17" customFormat="1" ht="16.5"/>
    <row r="164" s="17" customFormat="1" ht="16.5"/>
    <row r="165" s="17" customFormat="1" ht="16.5"/>
    <row r="166" s="17" customFormat="1" ht="16.5"/>
    <row r="167" s="17" customFormat="1" ht="16.5"/>
    <row r="168" s="17" customFormat="1" ht="16.5"/>
    <row r="169" s="17" customFormat="1" ht="16.5"/>
    <row r="170" s="17" customFormat="1" ht="16.5"/>
    <row r="171" s="17" customFormat="1" ht="16.5"/>
    <row r="172" s="17" customFormat="1" ht="16.5"/>
    <row r="173" s="17" customFormat="1" ht="16.5"/>
    <row r="174" s="17" customFormat="1" ht="16.5"/>
    <row r="175" s="17" customFormat="1" ht="16.5"/>
    <row r="176" s="17" customFormat="1" ht="16.5"/>
    <row r="177" s="17" customFormat="1" ht="16.5"/>
    <row r="178" s="17" customFormat="1" ht="16.5"/>
    <row r="179" s="17" customFormat="1" ht="16.5"/>
    <row r="180" s="17" customFormat="1" ht="16.5"/>
    <row r="181" s="17" customFormat="1" ht="16.5"/>
    <row r="182" s="17" customFormat="1" ht="16.5"/>
    <row r="183" s="17" customFormat="1" ht="16.5"/>
    <row r="184" s="17" customFormat="1" ht="16.5"/>
    <row r="185" s="17" customFormat="1" ht="16.5"/>
    <row r="186" s="17" customFormat="1" ht="16.5"/>
    <row r="187" s="17" customFormat="1" ht="16.5"/>
    <row r="188" s="17" customFormat="1" ht="16.5"/>
    <row r="189" s="17" customFormat="1" ht="16.5"/>
    <row r="190" s="17" customFormat="1" ht="16.5"/>
    <row r="191" s="17" customFormat="1" ht="16.5"/>
    <row r="192" s="17" customFormat="1" ht="16.5"/>
    <row r="193" s="17" customFormat="1" ht="16.5"/>
    <row r="194" s="17" customFormat="1" ht="16.5"/>
    <row r="195" s="17" customFormat="1" ht="16.5"/>
    <row r="196" s="17" customFormat="1" ht="16.5"/>
    <row r="197" s="17" customFormat="1" ht="16.5"/>
    <row r="198" s="17" customFormat="1" ht="16.5"/>
    <row r="199" s="17" customFormat="1" ht="16.5"/>
    <row r="200" s="17" customFormat="1" ht="16.5"/>
    <row r="201" s="17" customFormat="1" ht="16.5"/>
    <row r="202" s="17" customFormat="1" ht="16.5"/>
    <row r="203" s="17" customFormat="1" ht="16.5"/>
    <row r="204" s="17" customFormat="1" ht="16.5"/>
    <row r="205" s="17" customFormat="1" ht="16.5"/>
    <row r="206" s="17" customFormat="1" ht="16.5"/>
    <row r="207" s="17" customFormat="1" ht="16.5"/>
    <row r="208" s="17" customFormat="1" ht="16.5"/>
    <row r="209" s="17" customFormat="1" ht="16.5"/>
    <row r="210" s="17" customFormat="1" ht="16.5"/>
    <row r="211" s="17" customFormat="1" ht="16.5"/>
    <row r="212" s="17" customFormat="1" ht="16.5"/>
    <row r="213" s="17" customFormat="1" ht="16.5"/>
    <row r="214" s="17" customFormat="1" ht="16.5"/>
    <row r="215" s="17" customFormat="1" ht="16.5"/>
    <row r="216" s="17" customFormat="1" ht="16.5"/>
    <row r="217" s="17" customFormat="1" ht="16.5"/>
    <row r="218" s="17" customFormat="1" ht="16.5"/>
    <row r="219" s="17" customFormat="1" ht="16.5"/>
    <row r="220" s="17" customFormat="1" ht="16.5"/>
    <row r="221" s="17" customFormat="1" ht="16.5"/>
    <row r="222" s="17" customFormat="1" ht="16.5"/>
    <row r="223" s="17" customFormat="1" ht="16.5"/>
    <row r="224" s="17" customFormat="1" ht="16.5"/>
    <row r="225" s="17" customFormat="1" ht="16.5"/>
    <row r="226" s="17" customFormat="1" ht="16.5"/>
    <row r="227" s="17" customFormat="1" ht="16.5"/>
    <row r="228" s="17" customFormat="1" ht="16.5"/>
    <row r="229" s="17" customFormat="1" ht="16.5"/>
    <row r="230" s="17" customFormat="1" ht="16.5"/>
    <row r="231" s="17" customFormat="1" ht="16.5"/>
    <row r="232" s="17" customFormat="1" ht="16.5"/>
    <row r="233" s="17" customFormat="1" ht="16.5"/>
    <row r="234" s="17" customFormat="1" ht="16.5"/>
    <row r="235" s="17" customFormat="1" ht="16.5"/>
    <row r="236" s="17" customFormat="1" ht="16.5"/>
    <row r="237" s="17" customFormat="1" ht="16.5"/>
    <row r="238" s="17" customFormat="1" ht="16.5"/>
    <row r="239" s="17" customFormat="1" ht="16.5"/>
    <row r="240" s="17" customFormat="1" ht="16.5"/>
    <row r="241" s="17" customFormat="1" ht="16.5"/>
    <row r="242" s="17" customFormat="1" ht="16.5"/>
    <row r="243" s="17" customFormat="1" ht="16.5"/>
    <row r="244" s="17" customFormat="1" ht="16.5"/>
    <row r="245" s="17" customFormat="1" ht="16.5"/>
    <row r="246" s="17" customFormat="1" ht="16.5"/>
    <row r="247" s="17" customFormat="1" ht="16.5"/>
    <row r="248" s="17" customFormat="1" ht="16.5"/>
    <row r="249" s="17" customFormat="1" ht="16.5"/>
    <row r="250" s="17" customFormat="1" ht="16.5"/>
    <row r="251" s="17" customFormat="1" ht="16.5"/>
    <row r="252" s="17" customFormat="1" ht="16.5"/>
    <row r="253" s="17" customFormat="1" ht="16.5"/>
    <row r="254" s="17" customFormat="1" ht="16.5"/>
    <row r="255" s="17" customFormat="1" ht="16.5"/>
    <row r="256" s="17" customFormat="1" ht="16.5"/>
    <row r="257" s="17" customFormat="1" ht="16.5"/>
    <row r="258" s="17" customFormat="1" ht="16.5"/>
    <row r="259" s="17" customFormat="1" ht="16.5"/>
    <row r="260" s="17" customFormat="1" ht="16.5"/>
    <row r="261" s="17" customFormat="1" ht="16.5"/>
    <row r="262" s="17" customFormat="1" ht="16.5"/>
    <row r="263" s="17" customFormat="1" ht="16.5"/>
    <row r="264" s="17" customFormat="1" ht="16.5"/>
    <row r="265" s="17" customFormat="1" ht="16.5"/>
    <row r="266" s="17" customFormat="1" ht="16.5"/>
    <row r="267" s="17" customFormat="1" ht="16.5"/>
    <row r="268" s="17" customFormat="1" ht="16.5"/>
    <row r="269" s="17" customFormat="1" ht="16.5"/>
    <row r="270" s="17" customFormat="1" ht="16.5"/>
    <row r="271" s="17" customFormat="1" ht="16.5"/>
    <row r="272" s="17" customFormat="1" ht="16.5"/>
    <row r="273" s="17" customFormat="1" ht="16.5"/>
    <row r="274" s="17" customFormat="1" ht="16.5"/>
    <row r="275" s="17" customFormat="1" ht="16.5"/>
    <row r="276" s="17" customFormat="1" ht="16.5"/>
    <row r="277" s="17" customFormat="1" ht="16.5"/>
    <row r="278" s="17" customFormat="1" ht="16.5"/>
    <row r="279" s="17" customFormat="1" ht="16.5"/>
    <row r="280" s="17" customFormat="1" ht="16.5"/>
    <row r="281" s="17" customFormat="1" ht="16.5"/>
    <row r="282" s="17" customFormat="1" ht="16.5"/>
    <row r="283" s="17" customFormat="1" ht="16.5"/>
    <row r="284" s="17" customFormat="1" ht="16.5"/>
    <row r="285" s="17" customFormat="1" ht="16.5"/>
    <row r="286" s="17" customFormat="1" ht="16.5"/>
    <row r="287" s="17" customFormat="1" ht="16.5"/>
    <row r="288" s="17" customFormat="1" ht="16.5"/>
    <row r="289" s="17" customFormat="1" ht="16.5"/>
    <row r="290" s="17" customFormat="1" ht="16.5"/>
    <row r="291" s="17" customFormat="1" ht="16.5"/>
    <row r="292" s="17" customFormat="1" ht="16.5"/>
    <row r="293" s="17" customFormat="1" ht="16.5"/>
    <row r="294" s="17" customFormat="1" ht="16.5"/>
    <row r="295" s="17" customFormat="1" ht="16.5"/>
    <row r="296" s="17" customFormat="1" ht="16.5"/>
    <row r="297" s="17" customFormat="1" ht="16.5"/>
    <row r="298" s="17" customFormat="1" ht="16.5"/>
    <row r="299" s="17" customFormat="1" ht="16.5"/>
    <row r="300" s="17" customFormat="1" ht="16.5"/>
    <row r="301" s="17" customFormat="1" ht="16.5"/>
    <row r="302" s="17" customFormat="1" ht="16.5"/>
    <row r="303" s="17" customFormat="1" ht="16.5"/>
    <row r="304" s="17" customFormat="1" ht="16.5"/>
    <row r="305" s="17" customFormat="1" ht="16.5"/>
    <row r="306" s="17" customFormat="1" ht="16.5"/>
    <row r="307" s="17" customFormat="1" ht="16.5"/>
    <row r="308" s="17" customFormat="1" ht="16.5"/>
    <row r="309" s="17" customFormat="1" ht="16.5"/>
    <row r="310" s="17" customFormat="1" ht="16.5"/>
    <row r="311" s="17" customFormat="1" ht="16.5"/>
    <row r="312" s="17" customFormat="1" ht="16.5"/>
    <row r="313" s="17" customFormat="1" ht="16.5"/>
    <row r="314" s="17" customFormat="1" ht="16.5"/>
    <row r="315" s="17" customFormat="1" ht="16.5"/>
    <row r="316" s="17" customFormat="1" ht="16.5"/>
    <row r="317" s="17" customFormat="1" ht="16.5"/>
    <row r="318" s="17" customFormat="1" ht="16.5"/>
    <row r="319" s="17" customFormat="1" ht="16.5"/>
    <row r="320" s="17" customFormat="1" ht="16.5"/>
    <row r="321" s="17" customFormat="1" ht="16.5"/>
    <row r="322" s="17" customFormat="1" ht="16.5"/>
    <row r="323" s="17" customFormat="1" ht="16.5"/>
    <row r="324" s="17" customFormat="1" ht="16.5"/>
    <row r="325" s="17" customFormat="1" ht="16.5"/>
    <row r="326" s="17" customFormat="1" ht="16.5"/>
    <row r="327" s="17" customFormat="1" ht="16.5"/>
    <row r="328" s="17" customFormat="1" ht="16.5"/>
    <row r="329" s="17" customFormat="1" ht="16.5"/>
    <row r="330" s="17" customFormat="1" ht="16.5"/>
    <row r="331" s="17" customFormat="1" ht="16.5"/>
    <row r="332" s="17" customFormat="1" ht="16.5"/>
    <row r="333" s="17" customFormat="1" ht="16.5"/>
    <row r="334" s="17" customFormat="1" ht="16.5"/>
    <row r="335" s="17" customFormat="1" ht="16.5"/>
    <row r="336" s="17" customFormat="1" ht="16.5"/>
    <row r="337" s="17" customFormat="1" ht="16.5"/>
    <row r="338" s="17" customFormat="1" ht="16.5"/>
    <row r="339" s="17" customFormat="1" ht="16.5"/>
    <row r="340" s="17" customFormat="1" ht="16.5"/>
    <row r="341" s="17" customFormat="1" ht="16.5"/>
    <row r="342" s="17" customFormat="1" ht="16.5"/>
    <row r="343" s="17" customFormat="1" ht="16.5"/>
    <row r="344" s="17" customFormat="1" ht="16.5"/>
    <row r="345" s="17" customFormat="1" ht="16.5"/>
    <row r="346" s="17" customFormat="1" ht="16.5"/>
    <row r="347" s="17" customFormat="1" ht="16.5"/>
    <row r="348" s="17" customFormat="1" ht="16.5"/>
    <row r="349" s="17" customFormat="1" ht="16.5"/>
    <row r="350" s="17" customFormat="1" ht="16.5"/>
    <row r="351" s="17" customFormat="1" ht="16.5"/>
    <row r="352" s="17" customFormat="1" ht="16.5"/>
    <row r="353" s="17" customFormat="1" ht="16.5"/>
    <row r="354" s="17" customFormat="1" ht="16.5"/>
    <row r="355" s="17" customFormat="1" ht="16.5"/>
    <row r="356" s="17" customFormat="1" ht="16.5"/>
    <row r="357" s="17" customFormat="1" ht="16.5"/>
    <row r="358" s="17" customFormat="1" ht="16.5"/>
    <row r="359" s="17" customFormat="1" ht="16.5"/>
    <row r="360" s="17" customFormat="1" ht="16.5"/>
    <row r="361" s="17" customFormat="1" ht="16.5"/>
    <row r="362" s="17" customFormat="1" ht="16.5"/>
    <row r="363" s="17" customFormat="1" ht="16.5"/>
    <row r="364" s="17" customFormat="1" ht="16.5"/>
    <row r="365" s="17" customFormat="1" ht="16.5"/>
    <row r="366" s="17" customFormat="1" ht="16.5"/>
    <row r="367" s="17" customFormat="1" ht="16.5"/>
    <row r="368" s="17" customFormat="1" ht="16.5"/>
    <row r="369" s="17" customFormat="1" ht="16.5"/>
    <row r="370" s="17" customFormat="1" ht="16.5"/>
    <row r="371" s="17" customFormat="1" ht="16.5"/>
    <row r="372" s="17" customFormat="1" ht="16.5"/>
    <row r="373" s="17" customFormat="1" ht="16.5"/>
    <row r="374" s="17" customFormat="1" ht="16.5"/>
    <row r="375" s="17" customFormat="1" ht="16.5"/>
    <row r="376" s="17" customFormat="1" ht="16.5"/>
    <row r="377" s="17" customFormat="1" ht="16.5"/>
    <row r="378" s="17" customFormat="1" ht="16.5"/>
    <row r="379" s="17" customFormat="1" ht="16.5"/>
    <row r="380" s="17" customFormat="1" ht="16.5"/>
    <row r="381" s="17" customFormat="1" ht="16.5"/>
    <row r="382" s="17" customFormat="1" ht="16.5"/>
    <row r="383" s="17" customFormat="1" ht="16.5"/>
    <row r="384" s="17" customFormat="1" ht="16.5"/>
    <row r="385" spans="23:39" s="17" customFormat="1" ht="16.5">
      <c r="W385" s="3"/>
      <c r="X385" s="3"/>
      <c r="Y385" s="3"/>
      <c r="Z385" s="3"/>
      <c r="AA385" s="3"/>
      <c r="AB385" s="3"/>
      <c r="AC385" s="3"/>
      <c r="AD385" s="3"/>
      <c r="AE385" s="3"/>
      <c r="AF385" s="3"/>
      <c r="AG385" s="3"/>
      <c r="AH385" s="3"/>
      <c r="AI385" s="3"/>
      <c r="AJ385" s="3"/>
      <c r="AK385" s="3"/>
      <c r="AL385" s="3"/>
      <c r="AM385" s="3"/>
    </row>
    <row r="386" spans="17:39" s="17" customFormat="1" ht="16.5">
      <c r="Q386" s="3"/>
      <c r="R386" s="3"/>
      <c r="S386" s="3"/>
      <c r="T386" s="3"/>
      <c r="U386" s="3"/>
      <c r="W386" s="3"/>
      <c r="X386" s="3"/>
      <c r="Y386" s="3"/>
      <c r="Z386" s="3"/>
      <c r="AA386" s="3"/>
      <c r="AB386" s="3"/>
      <c r="AC386" s="3"/>
      <c r="AD386" s="3"/>
      <c r="AE386" s="3"/>
      <c r="AF386" s="3"/>
      <c r="AG386" s="3"/>
      <c r="AH386" s="3"/>
      <c r="AI386" s="3"/>
      <c r="AJ386" s="3"/>
      <c r="AK386" s="3"/>
      <c r="AL386" s="3"/>
      <c r="AM386" s="3"/>
    </row>
    <row r="387" spans="17:39" s="17" customFormat="1" ht="16.5">
      <c r="Q387" s="3"/>
      <c r="R387" s="3"/>
      <c r="S387" s="3"/>
      <c r="T387" s="3"/>
      <c r="U387" s="3"/>
      <c r="W387" s="3"/>
      <c r="X387" s="3"/>
      <c r="Y387" s="3"/>
      <c r="Z387" s="3"/>
      <c r="AA387" s="3"/>
      <c r="AB387" s="3"/>
      <c r="AC387" s="3"/>
      <c r="AD387" s="3"/>
      <c r="AE387" s="3"/>
      <c r="AF387" s="3"/>
      <c r="AG387" s="3"/>
      <c r="AH387" s="3"/>
      <c r="AI387" s="3"/>
      <c r="AJ387" s="3"/>
      <c r="AK387" s="3"/>
      <c r="AL387" s="3"/>
      <c r="AM387" s="3"/>
    </row>
    <row r="388" spans="17:39" s="17" customFormat="1" ht="16.5">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7:39" s="17" customFormat="1" ht="16.5">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7:39" s="17" customFormat="1" ht="16.5">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7:39" s="17" customFormat="1" ht="16.5">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14" ht="16.5">
      <c r="A392" s="17"/>
      <c r="B392" s="17"/>
      <c r="C392" s="17"/>
      <c r="D392" s="17"/>
      <c r="E392" s="17"/>
      <c r="F392" s="17"/>
      <c r="G392" s="17"/>
      <c r="H392" s="17"/>
      <c r="I392" s="17"/>
      <c r="J392" s="17"/>
      <c r="K392" s="17"/>
      <c r="L392" s="17"/>
      <c r="M392" s="17"/>
      <c r="N392" s="17"/>
    </row>
    <row r="393" spans="1:14" ht="16.5">
      <c r="A393" s="17"/>
      <c r="B393" s="17"/>
      <c r="C393" s="17"/>
      <c r="D393" s="17"/>
      <c r="E393" s="17"/>
      <c r="F393" s="17"/>
      <c r="G393" s="17"/>
      <c r="H393" s="17"/>
      <c r="I393" s="17"/>
      <c r="J393" s="17"/>
      <c r="K393" s="17"/>
      <c r="L393" s="17"/>
      <c r="M393" s="17"/>
      <c r="N393" s="17"/>
    </row>
    <row r="394" spans="1:14" ht="16.5">
      <c r="A394" s="17"/>
      <c r="B394" s="17"/>
      <c r="C394" s="17"/>
      <c r="D394" s="17"/>
      <c r="E394" s="17"/>
      <c r="F394" s="17"/>
      <c r="G394" s="17"/>
      <c r="H394" s="17"/>
      <c r="I394" s="17"/>
      <c r="J394" s="17"/>
      <c r="K394" s="17"/>
      <c r="L394" s="17"/>
      <c r="M394" s="17"/>
      <c r="N394" s="17"/>
    </row>
    <row r="395" spans="1:14" ht="16.5">
      <c r="A395" s="17"/>
      <c r="B395" s="17"/>
      <c r="C395" s="17"/>
      <c r="D395" s="17"/>
      <c r="E395" s="17"/>
      <c r="F395" s="17"/>
      <c r="G395" s="17"/>
      <c r="H395" s="17"/>
      <c r="I395" s="17"/>
      <c r="J395" s="17"/>
      <c r="K395" s="17"/>
      <c r="L395" s="17"/>
      <c r="M395" s="17"/>
      <c r="N395" s="17"/>
    </row>
    <row r="396" spans="1:14" ht="16.5">
      <c r="A396" s="17"/>
      <c r="B396" s="17"/>
      <c r="C396" s="17"/>
      <c r="D396" s="17"/>
      <c r="E396" s="17"/>
      <c r="F396" s="17"/>
      <c r="G396" s="17"/>
      <c r="H396" s="17"/>
      <c r="I396" s="17"/>
      <c r="J396" s="17"/>
      <c r="K396" s="17"/>
      <c r="L396" s="17"/>
      <c r="M396" s="17"/>
      <c r="N396" s="17"/>
    </row>
    <row r="397" spans="1:14" ht="16.5">
      <c r="A397" s="17"/>
      <c r="B397" s="17"/>
      <c r="C397" s="17"/>
      <c r="D397" s="17"/>
      <c r="E397" s="17"/>
      <c r="F397" s="17"/>
      <c r="G397" s="17"/>
      <c r="H397" s="17"/>
      <c r="I397" s="17"/>
      <c r="J397" s="17"/>
      <c r="K397" s="17"/>
      <c r="L397" s="17"/>
      <c r="M397" s="17"/>
      <c r="N397" s="17"/>
    </row>
    <row r="398" spans="1:14" ht="16.5">
      <c r="A398" s="17"/>
      <c r="B398" s="17"/>
      <c r="C398" s="17"/>
      <c r="D398" s="17"/>
      <c r="E398" s="17"/>
      <c r="F398" s="17"/>
      <c r="G398" s="17"/>
      <c r="H398" s="17"/>
      <c r="I398" s="17"/>
      <c r="J398" s="17"/>
      <c r="K398" s="17"/>
      <c r="L398" s="17"/>
      <c r="M398" s="17"/>
      <c r="N398" s="17"/>
    </row>
    <row r="399" spans="1:14" ht="16.5">
      <c r="A399" s="17"/>
      <c r="B399" s="17"/>
      <c r="C399" s="17"/>
      <c r="D399" s="17"/>
      <c r="E399" s="17"/>
      <c r="F399" s="17"/>
      <c r="G399" s="17"/>
      <c r="H399" s="17"/>
      <c r="I399" s="17"/>
      <c r="J399" s="17"/>
      <c r="K399" s="17"/>
      <c r="L399" s="17"/>
      <c r="M399" s="17"/>
      <c r="N399" s="17"/>
    </row>
    <row r="400" spans="2:14" ht="16.5">
      <c r="B400" s="17"/>
      <c r="C400" s="17"/>
      <c r="D400" s="17"/>
      <c r="E400" s="17"/>
      <c r="F400" s="17"/>
      <c r="G400" s="17"/>
      <c r="H400" s="17"/>
      <c r="I400" s="17"/>
      <c r="J400" s="17"/>
      <c r="K400" s="17"/>
      <c r="L400" s="17"/>
      <c r="M400" s="17"/>
      <c r="N400" s="17"/>
    </row>
    <row r="401" spans="2:14" ht="16.5">
      <c r="B401" s="17"/>
      <c r="C401" s="17"/>
      <c r="D401" s="17"/>
      <c r="E401" s="17"/>
      <c r="F401" s="17"/>
      <c r="G401" s="17"/>
      <c r="H401" s="17"/>
      <c r="I401" s="17"/>
      <c r="J401" s="17"/>
      <c r="K401" s="17"/>
      <c r="L401" s="17"/>
      <c r="M401" s="17"/>
      <c r="N401" s="17"/>
    </row>
    <row r="402" spans="2:14" ht="16.5">
      <c r="B402" s="17"/>
      <c r="C402" s="17"/>
      <c r="D402" s="17"/>
      <c r="E402" s="17"/>
      <c r="F402" s="17"/>
      <c r="G402" s="17"/>
      <c r="H402" s="17"/>
      <c r="I402" s="17"/>
      <c r="J402" s="17"/>
      <c r="K402" s="17"/>
      <c r="L402" s="17"/>
      <c r="M402" s="17"/>
      <c r="N402" s="17"/>
    </row>
    <row r="403" spans="2:14" ht="16.5">
      <c r="B403" s="17"/>
      <c r="C403" s="17"/>
      <c r="D403" s="17"/>
      <c r="E403" s="17"/>
      <c r="F403" s="17"/>
      <c r="G403" s="17"/>
      <c r="H403" s="17"/>
      <c r="I403" s="17"/>
      <c r="J403" s="17"/>
      <c r="K403" s="17"/>
      <c r="L403" s="17"/>
      <c r="M403" s="17"/>
      <c r="N403" s="17"/>
    </row>
    <row r="404" spans="2:14" ht="16.5">
      <c r="B404" s="17"/>
      <c r="C404" s="17"/>
      <c r="D404" s="17"/>
      <c r="E404" s="17"/>
      <c r="F404" s="17"/>
      <c r="G404" s="17"/>
      <c r="H404" s="17"/>
      <c r="I404" s="17"/>
      <c r="J404" s="17"/>
      <c r="K404" s="17"/>
      <c r="L404" s="17"/>
      <c r="M404" s="17"/>
      <c r="N404" s="17"/>
    </row>
    <row r="405" spans="2:14" ht="16.5">
      <c r="B405" s="17"/>
      <c r="C405" s="17"/>
      <c r="D405" s="17"/>
      <c r="E405" s="17"/>
      <c r="F405" s="17"/>
      <c r="G405" s="17"/>
      <c r="H405" s="17"/>
      <c r="I405" s="17"/>
      <c r="J405" s="17"/>
      <c r="K405" s="17"/>
      <c r="L405" s="17"/>
      <c r="M405" s="17"/>
      <c r="N405" s="17"/>
    </row>
    <row r="406" spans="2:14" ht="16.5">
      <c r="B406" s="17"/>
      <c r="C406" s="17"/>
      <c r="D406" s="17"/>
      <c r="E406" s="17"/>
      <c r="F406" s="17"/>
      <c r="G406" s="17"/>
      <c r="H406" s="17"/>
      <c r="I406" s="17"/>
      <c r="J406" s="17"/>
      <c r="K406" s="17"/>
      <c r="L406" s="17"/>
      <c r="M406" s="17"/>
      <c r="N406" s="17"/>
    </row>
    <row r="408" spans="1:22" s="17" customFormat="1" ht="16.5">
      <c r="A408" s="3"/>
      <c r="B408" s="3"/>
      <c r="C408" s="3"/>
      <c r="D408" s="3"/>
      <c r="E408" s="3"/>
      <c r="F408" s="3"/>
      <c r="G408" s="3"/>
      <c r="H408" s="3"/>
      <c r="I408" s="3"/>
      <c r="J408" s="3"/>
      <c r="K408" s="3"/>
      <c r="L408" s="3"/>
      <c r="M408" s="3"/>
      <c r="N408" s="3"/>
      <c r="Q408" s="3"/>
      <c r="R408" s="3"/>
      <c r="S408" s="3"/>
      <c r="T408" s="3"/>
      <c r="U408" s="3"/>
      <c r="V408" s="3"/>
    </row>
    <row r="409" spans="1:22" s="17" customFormat="1" ht="16.5">
      <c r="A409" s="3"/>
      <c r="B409" s="3"/>
      <c r="C409" s="3"/>
      <c r="D409" s="3"/>
      <c r="E409" s="3"/>
      <c r="F409" s="3"/>
      <c r="G409" s="3"/>
      <c r="H409" s="3"/>
      <c r="I409" s="3"/>
      <c r="J409" s="3"/>
      <c r="K409" s="3"/>
      <c r="L409" s="3"/>
      <c r="M409" s="3"/>
      <c r="N409" s="3"/>
      <c r="V409" s="3"/>
    </row>
    <row r="410" spans="1:22" s="17" customFormat="1" ht="16.5">
      <c r="A410" s="3"/>
      <c r="B410" s="3"/>
      <c r="C410" s="3"/>
      <c r="D410" s="3"/>
      <c r="E410" s="3"/>
      <c r="F410" s="3"/>
      <c r="G410" s="3"/>
      <c r="H410" s="3"/>
      <c r="I410" s="3"/>
      <c r="J410" s="3"/>
      <c r="K410" s="3"/>
      <c r="L410" s="3"/>
      <c r="M410" s="3"/>
      <c r="N410" s="3"/>
      <c r="T410" s="3"/>
      <c r="U410" s="3"/>
      <c r="V410" s="3"/>
    </row>
    <row r="411" spans="1:21" s="17" customFormat="1" ht="16.5">
      <c r="A411" s="3"/>
      <c r="B411" s="3"/>
      <c r="C411" s="3"/>
      <c r="D411" s="3"/>
      <c r="E411" s="3"/>
      <c r="F411" s="3"/>
      <c r="G411" s="3"/>
      <c r="H411" s="3"/>
      <c r="I411" s="3"/>
      <c r="J411" s="3"/>
      <c r="K411" s="3"/>
      <c r="L411" s="3"/>
      <c r="M411" s="3"/>
      <c r="N411" s="3"/>
      <c r="Q411" s="3"/>
      <c r="R411" s="3"/>
      <c r="S411" s="3"/>
      <c r="T411" s="3"/>
      <c r="U411" s="3"/>
    </row>
    <row r="412" spans="1:21" s="17" customFormat="1" ht="16.5">
      <c r="A412" s="3"/>
      <c r="B412" s="3"/>
      <c r="C412" s="3"/>
      <c r="D412" s="3"/>
      <c r="E412" s="3"/>
      <c r="F412" s="3"/>
      <c r="G412" s="3"/>
      <c r="H412" s="3"/>
      <c r="I412" s="3"/>
      <c r="J412" s="3"/>
      <c r="K412" s="3"/>
      <c r="L412" s="3"/>
      <c r="M412" s="3"/>
      <c r="N412" s="3"/>
      <c r="Q412" s="3"/>
      <c r="R412" s="3"/>
      <c r="S412" s="3"/>
      <c r="T412" s="3"/>
      <c r="U412" s="3"/>
    </row>
    <row r="413" ht="16.5">
      <c r="V413" s="17"/>
    </row>
    <row r="414" ht="16.5">
      <c r="V414" s="17"/>
    </row>
    <row r="415" ht="16.5">
      <c r="V415" s="17"/>
    </row>
  </sheetData>
  <sheetProtection/>
  <mergeCells count="33">
    <mergeCell ref="A61:O61"/>
    <mergeCell ref="P61:U61"/>
    <mergeCell ref="A1:U1"/>
    <mergeCell ref="A2:U2"/>
    <mergeCell ref="A3:U3"/>
    <mergeCell ref="P4:U4"/>
    <mergeCell ref="D5:H5"/>
    <mergeCell ref="J5:N5"/>
    <mergeCell ref="A93:U93"/>
    <mergeCell ref="C95:H95"/>
    <mergeCell ref="P73:Q73"/>
    <mergeCell ref="S73:U73"/>
    <mergeCell ref="S77:U77"/>
    <mergeCell ref="P78:Q78"/>
    <mergeCell ref="S78:U78"/>
    <mergeCell ref="Q83:U83"/>
    <mergeCell ref="Q97:S97"/>
    <mergeCell ref="R134:S134"/>
    <mergeCell ref="D63:H63"/>
    <mergeCell ref="J63:N63"/>
    <mergeCell ref="P71:Q71"/>
    <mergeCell ref="D98:H98"/>
    <mergeCell ref="P77:Q77"/>
    <mergeCell ref="Q88:U88"/>
    <mergeCell ref="Q89:U89"/>
    <mergeCell ref="A92:U92"/>
    <mergeCell ref="R135:S135"/>
    <mergeCell ref="A122:U122"/>
    <mergeCell ref="A123:U123"/>
    <mergeCell ref="A124:V124"/>
    <mergeCell ref="A126:V126"/>
    <mergeCell ref="A129:U129"/>
    <mergeCell ref="A130:U130"/>
  </mergeCells>
  <printOptions horizontalCentered="1"/>
  <pageMargins left="0.7086614173228347" right="0.7086614173228347" top="0.7480314960629921" bottom="0.7480314960629921" header="0.31496062992125984" footer="0.31496062992125984"/>
  <pageSetup horizontalDpi="600" verticalDpi="600" orientation="portrait" paperSize="8" scale="40" r:id="rId1"/>
</worksheet>
</file>

<file path=xl/worksheets/sheet3.xml><?xml version="1.0" encoding="utf-8"?>
<worksheet xmlns="http://schemas.openxmlformats.org/spreadsheetml/2006/main" xmlns:r="http://schemas.openxmlformats.org/officeDocument/2006/relationships">
  <dimension ref="B1:AG474"/>
  <sheetViews>
    <sheetView zoomScale="90" zoomScaleNormal="90" zoomScalePageLayoutView="0" workbookViewId="0" topLeftCell="A35">
      <selection activeCell="L16" sqref="L16"/>
    </sheetView>
  </sheetViews>
  <sheetFormatPr defaultColWidth="9.140625" defaultRowHeight="12.75" outlineLevelRow="1"/>
  <cols>
    <col min="1" max="1" width="0.85546875" style="0" customWidth="1"/>
    <col min="2" max="2" width="4.7109375" style="0" customWidth="1"/>
    <col min="3" max="3" width="60.421875" style="0" customWidth="1"/>
    <col min="4" max="4" width="0.85546875" style="0" customWidth="1"/>
    <col min="5" max="5" width="17.7109375" style="0" customWidth="1"/>
    <col min="6" max="6" width="0.85546875" style="0" customWidth="1"/>
    <col min="7" max="7" width="17.7109375" style="347" customWidth="1"/>
    <col min="8" max="8" width="0.85546875" style="0" customWidth="1"/>
    <col min="9" max="9" width="17.7109375" style="0" customWidth="1"/>
    <col min="10" max="10" width="1.28515625" style="0" customWidth="1"/>
    <col min="11" max="11" width="5.7109375" style="156" customWidth="1"/>
    <col min="12" max="12" width="68.140625" style="0" customWidth="1"/>
    <col min="13" max="13" width="0.85546875" style="0" customWidth="1"/>
    <col min="14" max="14" width="20.421875" style="0" customWidth="1"/>
    <col min="15" max="17" width="0.85546875" style="0" customWidth="1"/>
  </cols>
  <sheetData>
    <row r="1" spans="2:16" ht="0" customHeight="1" hidden="1" thickBot="1">
      <c r="B1" s="290"/>
      <c r="C1" s="291"/>
      <c r="D1" s="291"/>
      <c r="E1" s="291"/>
      <c r="F1" s="291"/>
      <c r="G1" s="292"/>
      <c r="H1" s="291"/>
      <c r="I1" s="291"/>
      <c r="J1" s="291"/>
      <c r="K1" s="291"/>
      <c r="L1" s="291"/>
      <c r="M1" s="291"/>
      <c r="N1" s="291"/>
      <c r="O1" s="291"/>
      <c r="P1" s="293"/>
    </row>
    <row r="2" spans="2:16" ht="60.75" thickTop="1">
      <c r="B2" s="596" t="s">
        <v>203</v>
      </c>
      <c r="C2" s="597"/>
      <c r="D2" s="597"/>
      <c r="E2" s="597"/>
      <c r="F2" s="597"/>
      <c r="G2" s="597"/>
      <c r="H2" s="597"/>
      <c r="I2" s="597"/>
      <c r="J2" s="597"/>
      <c r="K2" s="597"/>
      <c r="L2" s="597"/>
      <c r="M2" s="597"/>
      <c r="N2" s="597"/>
      <c r="O2" s="597"/>
      <c r="P2" s="294"/>
    </row>
    <row r="3" spans="2:16" ht="60">
      <c r="B3" s="598" t="s">
        <v>204</v>
      </c>
      <c r="C3" s="599"/>
      <c r="D3" s="599"/>
      <c r="E3" s="599"/>
      <c r="F3" s="599"/>
      <c r="G3" s="599"/>
      <c r="H3" s="599"/>
      <c r="I3" s="599"/>
      <c r="J3" s="599"/>
      <c r="K3" s="599"/>
      <c r="L3" s="599"/>
      <c r="M3" s="599"/>
      <c r="N3" s="599"/>
      <c r="O3" s="599"/>
      <c r="P3" s="295"/>
    </row>
    <row r="4" spans="2:16" ht="30.75" thickBot="1">
      <c r="B4" s="600" t="s">
        <v>205</v>
      </c>
      <c r="C4" s="601"/>
      <c r="D4" s="601"/>
      <c r="E4" s="601"/>
      <c r="F4" s="601"/>
      <c r="G4" s="601"/>
      <c r="H4" s="601"/>
      <c r="I4" s="601"/>
      <c r="J4" s="601"/>
      <c r="K4" s="601"/>
      <c r="L4" s="601"/>
      <c r="M4" s="601"/>
      <c r="N4" s="601"/>
      <c r="O4" s="601"/>
      <c r="P4" s="296"/>
    </row>
    <row r="5" spans="2:16" ht="24" thickTop="1">
      <c r="B5" s="297" t="s">
        <v>0</v>
      </c>
      <c r="C5" s="156"/>
      <c r="D5" s="160"/>
      <c r="E5" s="156"/>
      <c r="F5" s="161"/>
      <c r="G5" s="298"/>
      <c r="H5" s="161"/>
      <c r="I5" s="161"/>
      <c r="J5" s="161"/>
      <c r="K5" s="299" t="s">
        <v>1</v>
      </c>
      <c r="L5" s="156"/>
      <c r="M5" s="300"/>
      <c r="N5" s="156"/>
      <c r="O5" s="156"/>
      <c r="P5" s="295"/>
    </row>
    <row r="6" spans="2:16" s="307" customFormat="1" ht="17.25" customHeight="1">
      <c r="B6" s="301"/>
      <c r="C6" s="164"/>
      <c r="D6" s="164"/>
      <c r="E6" s="602" t="s">
        <v>206</v>
      </c>
      <c r="F6" s="602"/>
      <c r="G6" s="602"/>
      <c r="H6" s="602"/>
      <c r="I6" s="602"/>
      <c r="J6" s="302"/>
      <c r="K6" s="303"/>
      <c r="L6" s="168"/>
      <c r="M6" s="169"/>
      <c r="N6" s="304" t="s">
        <v>82</v>
      </c>
      <c r="O6" s="305"/>
      <c r="P6" s="306"/>
    </row>
    <row r="7" spans="2:16" s="307" customFormat="1" ht="16.5">
      <c r="B7" s="308" t="s">
        <v>25</v>
      </c>
      <c r="C7" s="164" t="s">
        <v>26</v>
      </c>
      <c r="D7" s="175"/>
      <c r="E7" s="302" t="s">
        <v>2</v>
      </c>
      <c r="F7" s="309"/>
      <c r="G7" s="310" t="s">
        <v>3</v>
      </c>
      <c r="H7" s="309"/>
      <c r="I7" s="302" t="s">
        <v>4</v>
      </c>
      <c r="J7" s="302"/>
      <c r="K7" s="311" t="s">
        <v>16</v>
      </c>
      <c r="L7" s="164" t="s">
        <v>17</v>
      </c>
      <c r="M7" s="178"/>
      <c r="N7" s="304" t="s">
        <v>120</v>
      </c>
      <c r="O7" s="305"/>
      <c r="P7" s="306"/>
    </row>
    <row r="8" spans="2:16" s="307" customFormat="1" ht="17.25" customHeight="1" thickBot="1">
      <c r="B8" s="301"/>
      <c r="C8" s="179" t="s">
        <v>207</v>
      </c>
      <c r="D8" s="180"/>
      <c r="E8" s="181">
        <v>158729.3</v>
      </c>
      <c r="F8" s="182"/>
      <c r="G8" s="272">
        <v>158729.3</v>
      </c>
      <c r="H8" s="182"/>
      <c r="I8" s="181">
        <f>E8-G8</f>
        <v>0</v>
      </c>
      <c r="J8" s="183"/>
      <c r="K8" s="312" t="s">
        <v>13</v>
      </c>
      <c r="L8" s="186" t="s">
        <v>18</v>
      </c>
      <c r="M8" s="180"/>
      <c r="N8" s="187">
        <f>I48-N12-N16-N31</f>
        <v>928207.1100000001</v>
      </c>
      <c r="O8" s="313"/>
      <c r="P8" s="306"/>
    </row>
    <row r="9" spans="2:16" s="307" customFormat="1" ht="17.25" customHeight="1" thickTop="1">
      <c r="B9" s="301"/>
      <c r="C9" s="179"/>
      <c r="D9" s="188"/>
      <c r="E9" s="188"/>
      <c r="F9" s="188"/>
      <c r="G9" s="226"/>
      <c r="H9" s="188"/>
      <c r="I9" s="188"/>
      <c r="J9" s="188"/>
      <c r="K9" s="312"/>
      <c r="L9" s="186"/>
      <c r="M9" s="180"/>
      <c r="N9" s="182"/>
      <c r="O9" s="313"/>
      <c r="P9" s="306"/>
    </row>
    <row r="10" spans="2:16" s="307" customFormat="1" ht="17.25" customHeight="1">
      <c r="B10" s="308" t="s">
        <v>23</v>
      </c>
      <c r="C10" s="164" t="s">
        <v>27</v>
      </c>
      <c r="D10" s="180"/>
      <c r="E10" s="314"/>
      <c r="F10" s="180"/>
      <c r="G10" s="314"/>
      <c r="H10" s="180"/>
      <c r="I10" s="206"/>
      <c r="J10" s="191"/>
      <c r="K10" s="315" t="s">
        <v>30</v>
      </c>
      <c r="L10" s="193" t="s">
        <v>208</v>
      </c>
      <c r="M10" s="180"/>
      <c r="N10" s="182"/>
      <c r="O10" s="313"/>
      <c r="P10" s="306"/>
    </row>
    <row r="11" spans="2:16" s="307" customFormat="1" ht="17.25" customHeight="1">
      <c r="B11" s="316" t="s">
        <v>13</v>
      </c>
      <c r="C11" s="195" t="s">
        <v>28</v>
      </c>
      <c r="D11" s="180"/>
      <c r="E11" s="317"/>
      <c r="F11" s="180"/>
      <c r="G11" s="314"/>
      <c r="H11" s="235"/>
      <c r="I11" s="317"/>
      <c r="J11" s="235"/>
      <c r="K11" s="318"/>
      <c r="L11" s="179" t="s">
        <v>209</v>
      </c>
      <c r="M11" s="180"/>
      <c r="N11" s="182">
        <v>0</v>
      </c>
      <c r="O11" s="313"/>
      <c r="P11" s="306"/>
    </row>
    <row r="12" spans="2:16" s="307" customFormat="1" ht="17.25" customHeight="1" thickBot="1">
      <c r="B12" s="301"/>
      <c r="C12" s="179" t="s">
        <v>210</v>
      </c>
      <c r="D12" s="180"/>
      <c r="E12" s="181">
        <v>526328.31</v>
      </c>
      <c r="F12" s="182"/>
      <c r="G12" s="181">
        <v>414593.64</v>
      </c>
      <c r="H12" s="182"/>
      <c r="I12" s="181">
        <f>E12-G12</f>
        <v>111734.67000000004</v>
      </c>
      <c r="J12" s="183"/>
      <c r="K12" s="318"/>
      <c r="L12" s="313" t="s">
        <v>211</v>
      </c>
      <c r="M12" s="180"/>
      <c r="N12" s="182">
        <v>4787712.39</v>
      </c>
      <c r="O12" s="313"/>
      <c r="P12" s="306"/>
    </row>
    <row r="13" spans="2:16" s="307" customFormat="1" ht="17.25" customHeight="1" thickBot="1" thickTop="1">
      <c r="B13" s="301"/>
      <c r="C13" s="179"/>
      <c r="D13" s="180"/>
      <c r="E13" s="183"/>
      <c r="F13" s="182"/>
      <c r="G13" s="183"/>
      <c r="H13" s="182"/>
      <c r="I13" s="183"/>
      <c r="J13" s="183"/>
      <c r="K13" s="318"/>
      <c r="L13" s="313"/>
      <c r="M13" s="180"/>
      <c r="N13" s="319">
        <f>SUM(N11:N12)</f>
        <v>4787712.39</v>
      </c>
      <c r="O13" s="313"/>
      <c r="P13" s="306"/>
    </row>
    <row r="14" spans="2:16" s="307" customFormat="1" ht="17.25" customHeight="1" thickTop="1">
      <c r="B14" s="316" t="s">
        <v>15</v>
      </c>
      <c r="C14" s="195" t="s">
        <v>29</v>
      </c>
      <c r="D14" s="180"/>
      <c r="E14" s="182"/>
      <c r="F14" s="182"/>
      <c r="G14" s="182"/>
      <c r="H14" s="182"/>
      <c r="I14" s="182"/>
      <c r="J14" s="182"/>
      <c r="K14" s="301"/>
      <c r="L14" s="313"/>
      <c r="M14" s="313"/>
      <c r="N14" s="313"/>
      <c r="O14" s="313"/>
      <c r="P14" s="306"/>
    </row>
    <row r="15" spans="2:16" s="307" customFormat="1" ht="17.25" customHeight="1">
      <c r="B15" s="301"/>
      <c r="C15" s="179" t="s">
        <v>212</v>
      </c>
      <c r="D15" s="180"/>
      <c r="E15" s="183">
        <f>1270376.08+20000</f>
        <v>1290376.08</v>
      </c>
      <c r="F15" s="182"/>
      <c r="G15" s="183">
        <v>0</v>
      </c>
      <c r="H15" s="182"/>
      <c r="I15" s="183">
        <f aca="true" t="shared" si="0" ref="I15:I28">E15-G15</f>
        <v>1290376.08</v>
      </c>
      <c r="J15" s="183"/>
      <c r="K15" s="320"/>
      <c r="L15" s="193"/>
      <c r="M15" s="180"/>
      <c r="N15" s="321"/>
      <c r="O15" s="313"/>
      <c r="P15" s="306"/>
    </row>
    <row r="16" spans="2:16" s="307" customFormat="1" ht="17.25" customHeight="1" thickBot="1">
      <c r="B16" s="301"/>
      <c r="C16" s="179" t="s">
        <v>156</v>
      </c>
      <c r="D16" s="180"/>
      <c r="E16" s="183">
        <v>978603.07</v>
      </c>
      <c r="F16" s="182"/>
      <c r="G16" s="183">
        <v>288477.15</v>
      </c>
      <c r="H16" s="182"/>
      <c r="I16" s="183">
        <f t="shared" si="0"/>
        <v>690125.9199999999</v>
      </c>
      <c r="J16" s="183"/>
      <c r="K16" s="303"/>
      <c r="L16" s="322"/>
      <c r="M16" s="180"/>
      <c r="N16" s="323"/>
      <c r="O16" s="313"/>
      <c r="P16" s="306"/>
    </row>
    <row r="17" spans="2:16" s="307" customFormat="1" ht="17.25" customHeight="1" thickBot="1" thickTop="1">
      <c r="B17" s="301"/>
      <c r="C17" s="179" t="s">
        <v>158</v>
      </c>
      <c r="D17" s="180"/>
      <c r="E17" s="183">
        <v>1946022.98</v>
      </c>
      <c r="F17" s="182"/>
      <c r="G17" s="183">
        <v>631004.97</v>
      </c>
      <c r="H17" s="182"/>
      <c r="I17" s="183">
        <f t="shared" si="0"/>
        <v>1315018.01</v>
      </c>
      <c r="J17" s="183"/>
      <c r="K17" s="303"/>
      <c r="L17" s="211" t="s">
        <v>47</v>
      </c>
      <c r="M17" s="313"/>
      <c r="N17" s="212">
        <f>N12+N16+N8</f>
        <v>5715919.5</v>
      </c>
      <c r="O17" s="313"/>
      <c r="P17" s="306"/>
    </row>
    <row r="18" spans="2:16" s="307" customFormat="1" ht="17.25" customHeight="1" thickTop="1">
      <c r="B18" s="301"/>
      <c r="C18" s="179" t="s">
        <v>160</v>
      </c>
      <c r="D18" s="180"/>
      <c r="E18" s="183">
        <v>129926.99</v>
      </c>
      <c r="F18" s="182"/>
      <c r="G18" s="183">
        <v>70735.78</v>
      </c>
      <c r="H18" s="182"/>
      <c r="I18" s="183">
        <f t="shared" si="0"/>
        <v>59191.21000000001</v>
      </c>
      <c r="J18" s="183"/>
      <c r="K18" s="303"/>
      <c r="L18" s="211"/>
      <c r="M18" s="313"/>
      <c r="N18" s="201"/>
      <c r="O18" s="313"/>
      <c r="P18" s="306"/>
    </row>
    <row r="19" spans="2:16" s="307" customFormat="1" ht="17.25" customHeight="1">
      <c r="B19" s="301"/>
      <c r="C19" s="179" t="s">
        <v>213</v>
      </c>
      <c r="D19" s="180"/>
      <c r="E19" s="183">
        <v>95042.58</v>
      </c>
      <c r="F19" s="182"/>
      <c r="G19" s="183">
        <v>0</v>
      </c>
      <c r="H19" s="182"/>
      <c r="I19" s="183">
        <f t="shared" si="0"/>
        <v>95042.58</v>
      </c>
      <c r="J19" s="183"/>
      <c r="K19" s="324" t="s">
        <v>23</v>
      </c>
      <c r="L19" s="219" t="s">
        <v>24</v>
      </c>
      <c r="M19" s="180"/>
      <c r="N19" s="313"/>
      <c r="O19" s="313"/>
      <c r="P19" s="306"/>
    </row>
    <row r="20" spans="2:16" s="307" customFormat="1" ht="17.25" customHeight="1">
      <c r="B20" s="301"/>
      <c r="C20" s="179" t="s">
        <v>214</v>
      </c>
      <c r="D20" s="180"/>
      <c r="E20" s="183">
        <f>672544.22+3708691.44</f>
        <v>4381235.66</v>
      </c>
      <c r="F20" s="182"/>
      <c r="G20" s="183">
        <v>3162303.4</v>
      </c>
      <c r="H20" s="182"/>
      <c r="I20" s="183">
        <f t="shared" si="0"/>
        <v>1218932.2600000002</v>
      </c>
      <c r="J20" s="183"/>
      <c r="K20" s="542" t="s">
        <v>41</v>
      </c>
      <c r="L20" s="221" t="s">
        <v>42</v>
      </c>
      <c r="O20" s="313"/>
      <c r="P20" s="306"/>
    </row>
    <row r="21" spans="2:16" s="307" customFormat="1" ht="17.25" customHeight="1" thickBot="1">
      <c r="B21" s="301"/>
      <c r="C21" s="179" t="s">
        <v>215</v>
      </c>
      <c r="D21" s="180"/>
      <c r="E21" s="190">
        <v>458961.3</v>
      </c>
      <c r="F21" s="236"/>
      <c r="G21" s="190">
        <v>128627</v>
      </c>
      <c r="H21" s="236"/>
      <c r="I21" s="190">
        <f t="shared" si="0"/>
        <v>330334.3</v>
      </c>
      <c r="J21" s="183"/>
      <c r="K21" s="301"/>
      <c r="L21" s="307" t="s">
        <v>329</v>
      </c>
      <c r="N21" s="535">
        <v>50396.09</v>
      </c>
      <c r="O21" s="313"/>
      <c r="P21" s="306"/>
    </row>
    <row r="22" spans="2:16" s="307" customFormat="1" ht="17.25" customHeight="1" thickTop="1">
      <c r="B22" s="301"/>
      <c r="C22" s="179" t="s">
        <v>217</v>
      </c>
      <c r="D22" s="180"/>
      <c r="E22" s="183">
        <v>141667.16</v>
      </c>
      <c r="F22" s="182"/>
      <c r="G22" s="183">
        <v>41127.5</v>
      </c>
      <c r="H22" s="182"/>
      <c r="I22" s="183">
        <f t="shared" si="0"/>
        <v>100539.66</v>
      </c>
      <c r="J22" s="183"/>
      <c r="K22" s="301"/>
      <c r="O22" s="313"/>
      <c r="P22" s="306"/>
    </row>
    <row r="23" spans="2:16" s="307" customFormat="1" ht="17.25" customHeight="1">
      <c r="B23" s="301"/>
      <c r="C23" s="179" t="s">
        <v>218</v>
      </c>
      <c r="D23" s="180"/>
      <c r="E23" s="183">
        <v>1458096.21</v>
      </c>
      <c r="F23" s="182"/>
      <c r="G23" s="183">
        <v>686348.85</v>
      </c>
      <c r="H23" s="182"/>
      <c r="I23" s="183">
        <f t="shared" si="0"/>
        <v>771747.36</v>
      </c>
      <c r="J23" s="183"/>
      <c r="K23" s="301"/>
      <c r="O23" s="313"/>
      <c r="P23" s="306"/>
    </row>
    <row r="24" spans="2:16" s="307" customFormat="1" ht="17.25" customHeight="1">
      <c r="B24" s="301"/>
      <c r="C24" s="179" t="s">
        <v>219</v>
      </c>
      <c r="D24" s="180"/>
      <c r="E24" s="183">
        <v>20565.2</v>
      </c>
      <c r="F24" s="182"/>
      <c r="G24" s="183">
        <v>6722.02</v>
      </c>
      <c r="H24" s="182"/>
      <c r="I24" s="183">
        <f t="shared" si="0"/>
        <v>13843.18</v>
      </c>
      <c r="J24" s="183"/>
      <c r="K24" s="315" t="s">
        <v>22</v>
      </c>
      <c r="L24" s="186" t="s">
        <v>21</v>
      </c>
      <c r="M24" s="180"/>
      <c r="N24" s="313"/>
      <c r="O24" s="313"/>
      <c r="P24" s="306"/>
    </row>
    <row r="25" spans="2:16" s="307" customFormat="1" ht="17.25" customHeight="1">
      <c r="B25" s="301"/>
      <c r="C25" s="179" t="s">
        <v>220</v>
      </c>
      <c r="D25" s="180"/>
      <c r="E25" s="183">
        <v>63627.17</v>
      </c>
      <c r="F25" s="182"/>
      <c r="G25" s="183">
        <v>21859.65</v>
      </c>
      <c r="H25" s="182"/>
      <c r="I25" s="183">
        <f t="shared" si="0"/>
        <v>41767.52</v>
      </c>
      <c r="J25" s="183"/>
      <c r="K25" s="301"/>
      <c r="L25" s="233" t="s">
        <v>216</v>
      </c>
      <c r="M25" s="313"/>
      <c r="N25" s="182">
        <v>402616.4</v>
      </c>
      <c r="O25" s="313"/>
      <c r="P25" s="306"/>
    </row>
    <row r="26" spans="2:16" s="307" customFormat="1" ht="17.25" customHeight="1">
      <c r="B26" s="301"/>
      <c r="C26" s="179" t="s">
        <v>221</v>
      </c>
      <c r="D26" s="180"/>
      <c r="E26" s="183">
        <v>138124.25</v>
      </c>
      <c r="F26" s="182"/>
      <c r="G26" s="183">
        <v>61168.04</v>
      </c>
      <c r="H26" s="182"/>
      <c r="I26" s="183">
        <f t="shared" si="0"/>
        <v>76956.20999999999</v>
      </c>
      <c r="J26" s="183"/>
      <c r="K26" s="301"/>
      <c r="L26" s="171" t="s">
        <v>269</v>
      </c>
      <c r="N26" s="538">
        <v>56962.48</v>
      </c>
      <c r="O26" s="313"/>
      <c r="P26" s="306"/>
    </row>
    <row r="27" spans="2:16" s="307" customFormat="1" ht="17.25" customHeight="1">
      <c r="B27" s="301"/>
      <c r="C27" s="179" t="s">
        <v>222</v>
      </c>
      <c r="D27" s="180"/>
      <c r="E27" s="183">
        <v>192386.52</v>
      </c>
      <c r="F27" s="325"/>
      <c r="G27" s="183">
        <v>134864.43</v>
      </c>
      <c r="H27" s="182"/>
      <c r="I27" s="183">
        <f t="shared" si="0"/>
        <v>57522.09</v>
      </c>
      <c r="J27" s="183"/>
      <c r="K27" s="301"/>
      <c r="L27" s="171" t="s">
        <v>181</v>
      </c>
      <c r="N27" s="538">
        <v>23317.05</v>
      </c>
      <c r="O27" s="313"/>
      <c r="P27" s="306"/>
    </row>
    <row r="28" spans="2:16" s="307" customFormat="1" ht="17.25" customHeight="1">
      <c r="B28" s="301"/>
      <c r="C28" s="179" t="s">
        <v>223</v>
      </c>
      <c r="D28" s="180"/>
      <c r="E28" s="183"/>
      <c r="F28" s="182"/>
      <c r="G28" s="183"/>
      <c r="H28" s="182"/>
      <c r="I28" s="183">
        <f t="shared" si="0"/>
        <v>0</v>
      </c>
      <c r="J28" s="183"/>
      <c r="K28" s="301"/>
      <c r="L28" s="233" t="s">
        <v>183</v>
      </c>
      <c r="M28" s="313"/>
      <c r="N28" s="182">
        <v>99044.66</v>
      </c>
      <c r="O28" s="313"/>
      <c r="P28" s="306"/>
    </row>
    <row r="29" spans="2:16" s="307" customFormat="1" ht="17.25" customHeight="1" thickBot="1">
      <c r="B29" s="301"/>
      <c r="C29" s="313"/>
      <c r="D29" s="180"/>
      <c r="E29" s="222">
        <f>SUM(E15:E28)</f>
        <v>11294635.17</v>
      </c>
      <c r="F29" s="182"/>
      <c r="G29" s="222">
        <f>SUM(G15:G28)</f>
        <v>5233238.789999999</v>
      </c>
      <c r="H29" s="182"/>
      <c r="I29" s="207">
        <f>SUM(I15:I28)</f>
        <v>6061396.38</v>
      </c>
      <c r="J29" s="182"/>
      <c r="K29" s="303"/>
      <c r="L29" s="313"/>
      <c r="M29" s="313"/>
      <c r="N29" s="207">
        <f>SUM(N25:N28)</f>
        <v>581940.59</v>
      </c>
      <c r="O29" s="313"/>
      <c r="P29" s="306"/>
    </row>
    <row r="30" spans="2:16" s="307" customFormat="1" ht="17.25" thickBot="1" thickTop="1">
      <c r="B30" s="301"/>
      <c r="C30" s="224" t="s">
        <v>175</v>
      </c>
      <c r="D30" s="188"/>
      <c r="E30" s="225">
        <f>E12+E29</f>
        <v>11820963.48</v>
      </c>
      <c r="F30" s="201"/>
      <c r="G30" s="225">
        <f>G12+G29</f>
        <v>5647832.429999999</v>
      </c>
      <c r="H30" s="201"/>
      <c r="I30" s="225">
        <f>I29+I12</f>
        <v>6173131.05</v>
      </c>
      <c r="J30" s="226"/>
      <c r="K30" s="301"/>
      <c r="L30" s="313"/>
      <c r="M30" s="313"/>
      <c r="N30" s="313"/>
      <c r="O30" s="313"/>
      <c r="P30" s="306"/>
    </row>
    <row r="31" spans="2:16" s="307" customFormat="1" ht="17.25" thickBot="1" thickTop="1">
      <c r="B31" s="301"/>
      <c r="C31" s="224"/>
      <c r="D31" s="188"/>
      <c r="E31" s="201"/>
      <c r="F31" s="201"/>
      <c r="G31" s="201"/>
      <c r="H31" s="201"/>
      <c r="I31" s="201"/>
      <c r="J31" s="226"/>
      <c r="K31" s="301"/>
      <c r="L31" s="241" t="s">
        <v>43</v>
      </c>
      <c r="M31" s="313"/>
      <c r="N31" s="535">
        <f>N29+N21</f>
        <v>632336.6799999999</v>
      </c>
      <c r="O31" s="313"/>
      <c r="P31" s="306"/>
    </row>
    <row r="32" spans="2:16" s="307" customFormat="1" ht="16.5" thickTop="1">
      <c r="B32" s="316"/>
      <c r="C32" s="195"/>
      <c r="D32" s="188"/>
      <c r="E32" s="201"/>
      <c r="F32" s="201"/>
      <c r="G32" s="201"/>
      <c r="H32" s="201"/>
      <c r="I32" s="201"/>
      <c r="J32" s="226"/>
      <c r="K32" s="301"/>
      <c r="L32" s="313"/>
      <c r="M32" s="313"/>
      <c r="N32" s="313"/>
      <c r="O32" s="313"/>
      <c r="P32" s="306"/>
    </row>
    <row r="33" spans="2:16" s="307" customFormat="1" ht="16.5" thickBot="1">
      <c r="B33" s="301"/>
      <c r="C33" s="224" t="s">
        <v>323</v>
      </c>
      <c r="D33" s="188"/>
      <c r="E33" s="201"/>
      <c r="F33" s="201"/>
      <c r="G33" s="201"/>
      <c r="H33" s="201"/>
      <c r="I33" s="212">
        <f>I30</f>
        <v>6173131.05</v>
      </c>
      <c r="J33" s="226"/>
      <c r="K33" s="301"/>
      <c r="L33" s="313"/>
      <c r="M33" s="313"/>
      <c r="N33" s="313"/>
      <c r="O33" s="313"/>
      <c r="P33" s="306"/>
    </row>
    <row r="34" spans="2:16" s="307" customFormat="1" ht="16.5" thickTop="1">
      <c r="B34" s="316"/>
      <c r="C34" s="195"/>
      <c r="D34" s="180"/>
      <c r="E34" s="180"/>
      <c r="F34" s="180"/>
      <c r="G34" s="182"/>
      <c r="H34" s="180"/>
      <c r="I34" s="317"/>
      <c r="J34" s="226"/>
      <c r="K34" s="301"/>
      <c r="L34" s="313"/>
      <c r="M34" s="313"/>
      <c r="N34" s="313"/>
      <c r="O34" s="313"/>
      <c r="P34" s="306"/>
    </row>
    <row r="35" spans="2:16" s="307" customFormat="1" ht="15.75">
      <c r="B35" s="308" t="s">
        <v>31</v>
      </c>
      <c r="C35" s="164" t="s">
        <v>32</v>
      </c>
      <c r="D35" s="180"/>
      <c r="E35" s="235"/>
      <c r="F35" s="180"/>
      <c r="G35" s="182"/>
      <c r="H35" s="180"/>
      <c r="I35" s="182"/>
      <c r="J35" s="226"/>
      <c r="K35" s="301"/>
      <c r="L35" s="313"/>
      <c r="M35" s="313"/>
      <c r="N35" s="313"/>
      <c r="O35" s="313"/>
      <c r="P35" s="306"/>
    </row>
    <row r="36" spans="2:16" s="307" customFormat="1" ht="15.75">
      <c r="B36" s="316" t="s">
        <v>15</v>
      </c>
      <c r="C36" s="195" t="s">
        <v>33</v>
      </c>
      <c r="D36" s="180"/>
      <c r="E36" s="328"/>
      <c r="F36" s="180"/>
      <c r="G36" s="182"/>
      <c r="H36" s="180"/>
      <c r="I36" s="182"/>
      <c r="J36" s="226"/>
      <c r="K36" s="301"/>
      <c r="L36" s="313"/>
      <c r="M36" s="313"/>
      <c r="N36" s="313"/>
      <c r="O36" s="313"/>
      <c r="P36" s="306"/>
    </row>
    <row r="37" spans="2:16" s="307" customFormat="1" ht="17.25" customHeight="1" thickBot="1">
      <c r="B37" s="301"/>
      <c r="C37" s="247" t="s">
        <v>225</v>
      </c>
      <c r="D37" s="180"/>
      <c r="E37" s="328"/>
      <c r="F37" s="180"/>
      <c r="G37" s="182"/>
      <c r="H37" s="180"/>
      <c r="I37" s="187">
        <v>113647.39</v>
      </c>
      <c r="J37" s="180"/>
      <c r="K37" s="301"/>
      <c r="L37" s="313"/>
      <c r="M37" s="313"/>
      <c r="N37" s="313"/>
      <c r="O37" s="313"/>
      <c r="P37" s="306"/>
    </row>
    <row r="38" spans="2:16" s="307" customFormat="1" ht="17.25" customHeight="1" thickTop="1">
      <c r="B38" s="301"/>
      <c r="J38" s="182"/>
      <c r="K38" s="327"/>
      <c r="L38" s="313"/>
      <c r="M38" s="328"/>
      <c r="N38" s="328"/>
      <c r="O38" s="313"/>
      <c r="P38" s="306"/>
    </row>
    <row r="39" spans="2:16" s="307" customFormat="1" ht="17.25" customHeight="1">
      <c r="B39" s="316" t="s">
        <v>30</v>
      </c>
      <c r="C39" s="214" t="s">
        <v>324</v>
      </c>
      <c r="J39" s="182"/>
      <c r="K39" s="303"/>
      <c r="L39" s="179"/>
      <c r="M39" s="180"/>
      <c r="N39" s="180" t="s">
        <v>5</v>
      </c>
      <c r="O39" s="313"/>
      <c r="P39" s="306"/>
    </row>
    <row r="40" spans="2:16" s="307" customFormat="1" ht="17.25" customHeight="1" thickBot="1">
      <c r="B40" s="301"/>
      <c r="C40" s="173" t="s">
        <v>325</v>
      </c>
      <c r="I40" s="535">
        <v>3521.76</v>
      </c>
      <c r="J40" s="182"/>
      <c r="K40" s="318"/>
      <c r="L40" s="179"/>
      <c r="M40" s="180"/>
      <c r="N40" s="182" t="s">
        <v>5</v>
      </c>
      <c r="O40" s="313"/>
      <c r="P40" s="306"/>
    </row>
    <row r="41" spans="2:16" s="307" customFormat="1" ht="17.25" customHeight="1" thickTop="1">
      <c r="B41" s="301"/>
      <c r="C41" s="233"/>
      <c r="D41" s="180"/>
      <c r="E41" s="328"/>
      <c r="F41" s="180"/>
      <c r="G41" s="182"/>
      <c r="H41" s="180"/>
      <c r="I41" s="182"/>
      <c r="J41" s="182"/>
      <c r="K41" s="318"/>
      <c r="L41" s="179"/>
      <c r="M41" s="180"/>
      <c r="N41" s="182"/>
      <c r="O41" s="313"/>
      <c r="P41" s="306"/>
    </row>
    <row r="42" spans="2:16" s="307" customFormat="1" ht="17.25" customHeight="1">
      <c r="B42" s="316" t="s">
        <v>34</v>
      </c>
      <c r="C42" s="195" t="s">
        <v>35</v>
      </c>
      <c r="D42" s="180"/>
      <c r="E42" s="180"/>
      <c r="F42" s="180"/>
      <c r="G42" s="182"/>
      <c r="H42" s="180"/>
      <c r="I42" s="325"/>
      <c r="J42" s="325"/>
      <c r="K42" s="303"/>
      <c r="L42" s="179"/>
      <c r="M42" s="180"/>
      <c r="N42" s="180"/>
      <c r="O42" s="313"/>
      <c r="P42" s="306"/>
    </row>
    <row r="43" spans="2:16" s="307" customFormat="1" ht="17.25" customHeight="1">
      <c r="B43" s="316"/>
      <c r="C43" s="179" t="s">
        <v>226</v>
      </c>
      <c r="D43" s="180"/>
      <c r="E43" s="180"/>
      <c r="F43" s="180"/>
      <c r="G43" s="182"/>
      <c r="H43" s="180"/>
      <c r="I43" s="325">
        <v>0</v>
      </c>
      <c r="J43" s="325"/>
      <c r="K43" s="303"/>
      <c r="L43" s="179"/>
      <c r="M43" s="180"/>
      <c r="N43" s="180"/>
      <c r="O43" s="313"/>
      <c r="P43" s="306"/>
    </row>
    <row r="44" spans="2:16" s="307" customFormat="1" ht="17.25" customHeight="1" outlineLevel="1">
      <c r="B44" s="301"/>
      <c r="C44" s="247" t="s">
        <v>227</v>
      </c>
      <c r="D44" s="180"/>
      <c r="E44" s="180"/>
      <c r="F44" s="180"/>
      <c r="G44" s="182"/>
      <c r="H44" s="180"/>
      <c r="I44" s="239">
        <v>57955.98</v>
      </c>
      <c r="J44" s="182"/>
      <c r="K44" s="318"/>
      <c r="L44" s="179"/>
      <c r="M44" s="180"/>
      <c r="N44" s="180"/>
      <c r="O44" s="313"/>
      <c r="P44" s="306"/>
    </row>
    <row r="45" spans="2:16" s="307" customFormat="1" ht="17.25" customHeight="1" thickBot="1">
      <c r="B45" s="301"/>
      <c r="C45" s="247"/>
      <c r="D45" s="180"/>
      <c r="E45" s="180"/>
      <c r="F45" s="180"/>
      <c r="G45" s="182"/>
      <c r="H45" s="180"/>
      <c r="I45" s="187">
        <f>I43+I44</f>
        <v>57955.98</v>
      </c>
      <c r="J45" s="182"/>
      <c r="K45" s="318"/>
      <c r="L45" s="179"/>
      <c r="M45" s="180"/>
      <c r="N45" s="180"/>
      <c r="O45" s="313"/>
      <c r="P45" s="306"/>
    </row>
    <row r="46" spans="2:16" s="307" customFormat="1" ht="17.25" customHeight="1" outlineLevel="1" thickBot="1" thickTop="1">
      <c r="B46" s="301"/>
      <c r="C46" s="195" t="s">
        <v>6</v>
      </c>
      <c r="D46" s="251"/>
      <c r="E46" s="180"/>
      <c r="F46" s="180"/>
      <c r="G46" s="182"/>
      <c r="H46" s="180"/>
      <c r="I46" s="212">
        <f>I45+I37+I40</f>
        <v>175125.13</v>
      </c>
      <c r="J46" s="226"/>
      <c r="K46" s="303"/>
      <c r="L46" s="313"/>
      <c r="M46" s="313"/>
      <c r="N46" s="313"/>
      <c r="O46" s="313"/>
      <c r="P46" s="306"/>
    </row>
    <row r="47" spans="2:16" s="307" customFormat="1" ht="17.25" customHeight="1" outlineLevel="1" thickTop="1">
      <c r="B47" s="301"/>
      <c r="C47" s="195"/>
      <c r="D47" s="180"/>
      <c r="E47" s="180"/>
      <c r="F47" s="180"/>
      <c r="G47" s="182"/>
      <c r="H47" s="180"/>
      <c r="I47" s="201"/>
      <c r="J47" s="182"/>
      <c r="K47" s="318"/>
      <c r="L47" s="313"/>
      <c r="M47" s="313"/>
      <c r="N47" s="329"/>
      <c r="O47" s="313"/>
      <c r="P47" s="306"/>
    </row>
    <row r="48" spans="2:16" s="337" customFormat="1" ht="17.25" customHeight="1" outlineLevel="1" thickBot="1">
      <c r="B48" s="330"/>
      <c r="C48" s="263" t="s">
        <v>193</v>
      </c>
      <c r="D48" s="264"/>
      <c r="E48" s="264"/>
      <c r="F48" s="264"/>
      <c r="G48" s="331"/>
      <c r="H48" s="264"/>
      <c r="I48" s="332">
        <f>I46+I33+I8</f>
        <v>6348256.18</v>
      </c>
      <c r="J48" s="333"/>
      <c r="K48" s="334"/>
      <c r="L48" s="263" t="s">
        <v>228</v>
      </c>
      <c r="M48" s="305"/>
      <c r="N48" s="335">
        <f>N31+N17</f>
        <v>6348256.18</v>
      </c>
      <c r="O48" s="305"/>
      <c r="P48" s="336"/>
    </row>
    <row r="49" spans="2:16" s="307" customFormat="1" ht="9.75" customHeight="1" thickTop="1">
      <c r="B49" s="301"/>
      <c r="C49" s="195"/>
      <c r="D49" s="180"/>
      <c r="E49" s="180"/>
      <c r="F49" s="180"/>
      <c r="G49" s="182"/>
      <c r="H49" s="180"/>
      <c r="I49" s="259"/>
      <c r="J49" s="260"/>
      <c r="K49" s="301"/>
      <c r="L49" s="313"/>
      <c r="M49" s="313"/>
      <c r="N49" s="313"/>
      <c r="O49" s="313"/>
      <c r="P49" s="306"/>
    </row>
    <row r="50" spans="2:16" s="307" customFormat="1" ht="17.25" customHeight="1">
      <c r="B50" s="301"/>
      <c r="C50" s="195" t="s">
        <v>9</v>
      </c>
      <c r="D50" s="180"/>
      <c r="E50" s="180"/>
      <c r="F50" s="180"/>
      <c r="G50" s="182"/>
      <c r="H50" s="180"/>
      <c r="I50" s="259"/>
      <c r="J50" s="260"/>
      <c r="K50" s="303"/>
      <c r="L50" s="195" t="s">
        <v>10</v>
      </c>
      <c r="M50" s="180"/>
      <c r="N50" s="190"/>
      <c r="O50" s="313"/>
      <c r="P50" s="306"/>
    </row>
    <row r="51" spans="2:16" s="307" customFormat="1" ht="17.25" customHeight="1" thickBot="1">
      <c r="B51" s="301"/>
      <c r="C51" s="247" t="s">
        <v>229</v>
      </c>
      <c r="D51" s="313"/>
      <c r="E51" s="313"/>
      <c r="F51" s="313"/>
      <c r="G51" s="325"/>
      <c r="H51" s="313"/>
      <c r="I51" s="272">
        <v>0</v>
      </c>
      <c r="J51" s="313"/>
      <c r="K51" s="303"/>
      <c r="L51" s="247" t="s">
        <v>230</v>
      </c>
      <c r="M51" s="313"/>
      <c r="N51" s="272">
        <v>0</v>
      </c>
      <c r="O51" s="313"/>
      <c r="P51" s="306"/>
    </row>
    <row r="52" spans="2:16" s="307" customFormat="1" ht="6.75" customHeight="1" thickTop="1">
      <c r="B52" s="301"/>
      <c r="C52" s="247"/>
      <c r="D52" s="313"/>
      <c r="E52" s="313"/>
      <c r="F52" s="313"/>
      <c r="G52" s="325"/>
      <c r="H52" s="313"/>
      <c r="I52" s="190"/>
      <c r="J52" s="313"/>
      <c r="K52" s="303"/>
      <c r="L52" s="247"/>
      <c r="M52" s="313"/>
      <c r="N52" s="190"/>
      <c r="O52" s="313"/>
      <c r="P52" s="306"/>
    </row>
    <row r="53" spans="2:16" ht="17.25" customHeight="1">
      <c r="B53" s="338"/>
      <c r="C53" s="339"/>
      <c r="D53" s="156"/>
      <c r="E53" s="156"/>
      <c r="F53" s="156"/>
      <c r="G53" s="340"/>
      <c r="H53" s="156"/>
      <c r="I53" s="341"/>
      <c r="J53" s="156"/>
      <c r="K53" s="342"/>
      <c r="L53" s="339"/>
      <c r="M53" s="343"/>
      <c r="N53" s="341"/>
      <c r="O53" s="343"/>
      <c r="P53" s="295"/>
    </row>
    <row r="54" spans="2:16" ht="9.75" customHeight="1">
      <c r="B54" s="338"/>
      <c r="C54" s="339"/>
      <c r="D54" s="156"/>
      <c r="E54" s="156"/>
      <c r="F54" s="156"/>
      <c r="G54" s="340"/>
      <c r="H54" s="156"/>
      <c r="I54" s="341"/>
      <c r="J54" s="156"/>
      <c r="K54" s="342"/>
      <c r="L54" s="339"/>
      <c r="M54" s="343"/>
      <c r="N54" s="341"/>
      <c r="O54" s="343"/>
      <c r="P54" s="295"/>
    </row>
    <row r="55" spans="2:16" ht="17.25" customHeight="1" thickBot="1">
      <c r="B55" s="338"/>
      <c r="C55" s="339"/>
      <c r="D55" s="156"/>
      <c r="E55" s="156"/>
      <c r="F55" s="156"/>
      <c r="G55" s="340"/>
      <c r="H55" s="156"/>
      <c r="I55" s="156"/>
      <c r="J55" s="156"/>
      <c r="K55" s="342"/>
      <c r="L55" s="156"/>
      <c r="M55" s="270"/>
      <c r="N55" s="156"/>
      <c r="O55" s="156"/>
      <c r="P55" s="296"/>
    </row>
    <row r="56" spans="2:16" ht="17.25" customHeight="1" thickBot="1" thickTop="1">
      <c r="B56" s="344"/>
      <c r="C56" s="282"/>
      <c r="D56" s="282"/>
      <c r="E56" s="282"/>
      <c r="F56" s="282"/>
      <c r="G56" s="345"/>
      <c r="H56" s="282"/>
      <c r="I56" s="282"/>
      <c r="J56" s="282"/>
      <c r="K56" s="282"/>
      <c r="L56" s="282"/>
      <c r="M56" s="282"/>
      <c r="N56" s="282"/>
      <c r="O56" s="282"/>
      <c r="P56" s="346"/>
    </row>
    <row r="57" spans="2:15" ht="17.25" customHeight="1">
      <c r="B57" s="156"/>
      <c r="C57" s="156"/>
      <c r="D57" s="156"/>
      <c r="E57" s="156"/>
      <c r="F57" s="156"/>
      <c r="G57" s="340"/>
      <c r="H57" s="156"/>
      <c r="I57" s="156"/>
      <c r="J57" s="156"/>
      <c r="L57" s="156"/>
      <c r="M57" s="156"/>
      <c r="N57" s="156"/>
      <c r="O57" s="156"/>
    </row>
    <row r="58" spans="2:15" ht="12.75">
      <c r="B58" s="156"/>
      <c r="C58" s="156"/>
      <c r="D58" s="156"/>
      <c r="E58" s="156"/>
      <c r="F58" s="156"/>
      <c r="G58" s="340"/>
      <c r="H58" s="156"/>
      <c r="I58" s="156"/>
      <c r="J58" s="156"/>
      <c r="K58" s="126"/>
      <c r="L58" s="156"/>
      <c r="M58" s="156"/>
      <c r="N58" s="156"/>
      <c r="O58" s="156"/>
    </row>
    <row r="59" spans="2:15" ht="12.75">
      <c r="B59" s="156"/>
      <c r="C59" s="156"/>
      <c r="D59" s="156"/>
      <c r="E59" s="156"/>
      <c r="F59" s="156"/>
      <c r="G59" s="340"/>
      <c r="H59" s="156"/>
      <c r="I59" s="156"/>
      <c r="J59" s="156"/>
      <c r="K59" s="126"/>
      <c r="L59" s="156"/>
      <c r="M59" s="156"/>
      <c r="N59" s="156"/>
      <c r="O59" s="156"/>
    </row>
    <row r="60" s="156" customFormat="1" ht="12.75">
      <c r="G60" s="340"/>
    </row>
    <row r="61" s="156" customFormat="1" ht="12.75">
      <c r="G61" s="340"/>
    </row>
    <row r="62" s="156" customFormat="1" ht="12.75">
      <c r="G62" s="340"/>
    </row>
    <row r="63" s="156" customFormat="1" ht="12.75">
      <c r="G63" s="340"/>
    </row>
    <row r="64" s="156" customFormat="1" ht="12.75">
      <c r="G64" s="340"/>
    </row>
    <row r="65" s="156" customFormat="1" ht="12.75">
      <c r="G65" s="340"/>
    </row>
    <row r="66" s="156" customFormat="1" ht="12.75">
      <c r="G66" s="340"/>
    </row>
    <row r="67" s="156" customFormat="1" ht="12.75">
      <c r="G67" s="340"/>
    </row>
    <row r="68" s="156" customFormat="1" ht="12.75">
      <c r="G68" s="340"/>
    </row>
    <row r="69" s="156" customFormat="1" ht="12.75">
      <c r="G69" s="340"/>
    </row>
    <row r="70" s="156" customFormat="1" ht="12.75">
      <c r="G70" s="340"/>
    </row>
    <row r="71" s="156" customFormat="1" ht="12.75">
      <c r="G71" s="340"/>
    </row>
    <row r="72" s="156" customFormat="1" ht="12.75">
      <c r="G72" s="340"/>
    </row>
    <row r="73" s="156" customFormat="1" ht="12.75">
      <c r="G73" s="340"/>
    </row>
    <row r="74" s="156" customFormat="1" ht="12.75">
      <c r="G74" s="340"/>
    </row>
    <row r="75" s="156" customFormat="1" ht="12.75">
      <c r="G75" s="340"/>
    </row>
    <row r="76" s="156" customFormat="1" ht="12.75">
      <c r="G76" s="340"/>
    </row>
    <row r="77" s="156" customFormat="1" ht="12.75">
      <c r="G77" s="340"/>
    </row>
    <row r="78" s="156" customFormat="1" ht="12.75">
      <c r="G78" s="340"/>
    </row>
    <row r="79" s="156" customFormat="1" ht="12.75">
      <c r="G79" s="340"/>
    </row>
    <row r="80" s="156" customFormat="1" ht="12.75">
      <c r="G80" s="340"/>
    </row>
    <row r="81" s="156" customFormat="1" ht="12.75">
      <c r="G81" s="340"/>
    </row>
    <row r="82" s="156" customFormat="1" ht="12.75">
      <c r="G82" s="340"/>
    </row>
    <row r="83" s="156" customFormat="1" ht="12.75">
      <c r="G83" s="340"/>
    </row>
    <row r="84" s="156" customFormat="1" ht="12.75">
      <c r="G84" s="340"/>
    </row>
    <row r="85" s="156" customFormat="1" ht="12.75">
      <c r="G85" s="340"/>
    </row>
    <row r="86" s="156" customFormat="1" ht="12.75">
      <c r="G86" s="340"/>
    </row>
    <row r="87" s="156" customFormat="1" ht="12.75">
      <c r="G87" s="340"/>
    </row>
    <row r="88" s="156" customFormat="1" ht="12.75">
      <c r="G88" s="340"/>
    </row>
    <row r="89" s="156" customFormat="1" ht="12.75">
      <c r="G89" s="340"/>
    </row>
    <row r="90" s="156" customFormat="1" ht="12.75">
      <c r="G90" s="340"/>
    </row>
    <row r="91" s="156" customFormat="1" ht="12.75">
      <c r="G91" s="340"/>
    </row>
    <row r="92" s="156" customFormat="1" ht="12.75">
      <c r="G92" s="340"/>
    </row>
    <row r="93" s="156" customFormat="1" ht="12.75">
      <c r="G93" s="340"/>
    </row>
    <row r="94" s="156" customFormat="1" ht="12.75">
      <c r="G94" s="340"/>
    </row>
    <row r="95" s="156" customFormat="1" ht="12.75">
      <c r="G95" s="340"/>
    </row>
    <row r="96" s="156" customFormat="1" ht="12.75">
      <c r="G96" s="340"/>
    </row>
    <row r="97" s="156" customFormat="1" ht="12.75">
      <c r="G97" s="340"/>
    </row>
    <row r="98" s="156" customFormat="1" ht="12.75">
      <c r="G98" s="340"/>
    </row>
    <row r="99" s="156" customFormat="1" ht="12.75">
      <c r="G99" s="340"/>
    </row>
    <row r="100" s="156" customFormat="1" ht="12.75">
      <c r="G100" s="340"/>
    </row>
    <row r="101" s="156" customFormat="1" ht="12.75">
      <c r="G101" s="340"/>
    </row>
    <row r="102" s="156" customFormat="1" ht="12.75">
      <c r="G102" s="340"/>
    </row>
    <row r="103" s="156" customFormat="1" ht="12.75">
      <c r="G103" s="340"/>
    </row>
    <row r="104" s="156" customFormat="1" ht="12.75">
      <c r="G104" s="340"/>
    </row>
    <row r="105" s="156" customFormat="1" ht="12.75">
      <c r="G105" s="340"/>
    </row>
    <row r="106" s="156" customFormat="1" ht="12.75">
      <c r="G106" s="340"/>
    </row>
    <row r="107" s="156" customFormat="1" ht="12.75">
      <c r="G107" s="340"/>
    </row>
    <row r="108" s="156" customFormat="1" ht="12.75">
      <c r="G108" s="340"/>
    </row>
    <row r="109" s="156" customFormat="1" ht="12.75">
      <c r="G109" s="340"/>
    </row>
    <row r="110" s="156" customFormat="1" ht="12.75">
      <c r="G110" s="340"/>
    </row>
    <row r="111" s="156" customFormat="1" ht="12.75">
      <c r="G111" s="340"/>
    </row>
    <row r="112" s="156" customFormat="1" ht="12.75">
      <c r="G112" s="340"/>
    </row>
    <row r="113" s="156" customFormat="1" ht="12.75">
      <c r="G113" s="340"/>
    </row>
    <row r="114" s="156" customFormat="1" ht="12.75">
      <c r="G114" s="340"/>
    </row>
    <row r="115" s="156" customFormat="1" ht="12.75">
      <c r="G115" s="340"/>
    </row>
    <row r="116" s="156" customFormat="1" ht="12.75">
      <c r="G116" s="340"/>
    </row>
    <row r="117" s="156" customFormat="1" ht="12.75">
      <c r="G117" s="340"/>
    </row>
    <row r="118" s="156" customFormat="1" ht="12.75">
      <c r="G118" s="340"/>
    </row>
    <row r="119" s="156" customFormat="1" ht="12.75">
      <c r="G119" s="340"/>
    </row>
    <row r="120" s="156" customFormat="1" ht="12.75">
      <c r="G120" s="340"/>
    </row>
    <row r="121" s="156" customFormat="1" ht="12.75">
      <c r="G121" s="340"/>
    </row>
    <row r="122" s="156" customFormat="1" ht="12.75">
      <c r="G122" s="340"/>
    </row>
    <row r="123" s="156" customFormat="1" ht="12.75">
      <c r="G123" s="340"/>
    </row>
    <row r="124" s="156" customFormat="1" ht="12.75">
      <c r="G124" s="340"/>
    </row>
    <row r="125" s="156" customFormat="1" ht="12.75">
      <c r="G125" s="340"/>
    </row>
    <row r="126" s="156" customFormat="1" ht="12.75">
      <c r="G126" s="340"/>
    </row>
    <row r="127" s="156" customFormat="1" ht="12.75">
      <c r="G127" s="340"/>
    </row>
    <row r="128" s="156" customFormat="1" ht="12.75">
      <c r="G128" s="340"/>
    </row>
    <row r="129" s="156" customFormat="1" ht="12.75">
      <c r="G129" s="340"/>
    </row>
    <row r="130" s="156" customFormat="1" ht="12.75">
      <c r="G130" s="340"/>
    </row>
    <row r="131" s="156" customFormat="1" ht="12.75">
      <c r="G131" s="340"/>
    </row>
    <row r="132" s="156" customFormat="1" ht="12.75">
      <c r="G132" s="340"/>
    </row>
    <row r="133" s="156" customFormat="1" ht="12.75">
      <c r="G133" s="340"/>
    </row>
    <row r="134" s="156" customFormat="1" ht="12.75">
      <c r="G134" s="340"/>
    </row>
    <row r="135" s="156" customFormat="1" ht="12.75">
      <c r="G135" s="340"/>
    </row>
    <row r="136" s="156" customFormat="1" ht="12.75">
      <c r="G136" s="340"/>
    </row>
    <row r="137" s="156" customFormat="1" ht="12.75">
      <c r="G137" s="340"/>
    </row>
    <row r="138" s="156" customFormat="1" ht="12.75">
      <c r="G138" s="340"/>
    </row>
    <row r="139" s="156" customFormat="1" ht="12.75">
      <c r="G139" s="340"/>
    </row>
    <row r="140" s="156" customFormat="1" ht="12.75">
      <c r="G140" s="340"/>
    </row>
    <row r="141" s="156" customFormat="1" ht="12.75">
      <c r="G141" s="340"/>
    </row>
    <row r="142" s="156" customFormat="1" ht="12.75">
      <c r="G142" s="340"/>
    </row>
    <row r="143" s="156" customFormat="1" ht="12.75">
      <c r="G143" s="340"/>
    </row>
    <row r="144" s="156" customFormat="1" ht="12.75">
      <c r="G144" s="340"/>
    </row>
    <row r="145" s="156" customFormat="1" ht="12.75">
      <c r="G145" s="340"/>
    </row>
    <row r="146" s="156" customFormat="1" ht="12.75">
      <c r="G146" s="340"/>
    </row>
    <row r="147" s="156" customFormat="1" ht="12.75">
      <c r="G147" s="340"/>
    </row>
    <row r="148" s="156" customFormat="1" ht="12.75">
      <c r="G148" s="340"/>
    </row>
    <row r="149" s="156" customFormat="1" ht="12.75">
      <c r="G149" s="340"/>
    </row>
    <row r="150" s="156" customFormat="1" ht="12.75">
      <c r="G150" s="340"/>
    </row>
    <row r="151" s="156" customFormat="1" ht="12.75">
      <c r="G151" s="340"/>
    </row>
    <row r="152" s="156" customFormat="1" ht="12.75">
      <c r="G152" s="340"/>
    </row>
    <row r="153" s="156" customFormat="1" ht="12.75">
      <c r="G153" s="340"/>
    </row>
    <row r="154" s="156" customFormat="1" ht="12.75">
      <c r="G154" s="340"/>
    </row>
    <row r="155" s="156" customFormat="1" ht="12.75">
      <c r="G155" s="340"/>
    </row>
    <row r="156" s="156" customFormat="1" ht="12.75">
      <c r="G156" s="340"/>
    </row>
    <row r="157" s="156" customFormat="1" ht="12.75">
      <c r="G157" s="340"/>
    </row>
    <row r="158" s="156" customFormat="1" ht="12.75">
      <c r="G158" s="340"/>
    </row>
    <row r="159" s="156" customFormat="1" ht="12.75">
      <c r="G159" s="340"/>
    </row>
    <row r="160" s="156" customFormat="1" ht="12.75">
      <c r="G160" s="340"/>
    </row>
    <row r="161" s="156" customFormat="1" ht="12.75">
      <c r="G161" s="340"/>
    </row>
    <row r="162" s="156" customFormat="1" ht="12.75">
      <c r="G162" s="340"/>
    </row>
    <row r="163" s="156" customFormat="1" ht="12.75">
      <c r="G163" s="340"/>
    </row>
    <row r="164" s="156" customFormat="1" ht="12.75">
      <c r="G164" s="340"/>
    </row>
    <row r="165" s="156" customFormat="1" ht="12.75">
      <c r="G165" s="340"/>
    </row>
    <row r="166" s="156" customFormat="1" ht="12.75">
      <c r="G166" s="340"/>
    </row>
    <row r="167" s="156" customFormat="1" ht="12.75">
      <c r="G167" s="340"/>
    </row>
    <row r="168" s="156" customFormat="1" ht="12.75">
      <c r="G168" s="340"/>
    </row>
    <row r="169" s="156" customFormat="1" ht="12.75">
      <c r="G169" s="340"/>
    </row>
    <row r="170" s="156" customFormat="1" ht="12.75">
      <c r="G170" s="340"/>
    </row>
    <row r="171" s="156" customFormat="1" ht="12.75">
      <c r="G171" s="340"/>
    </row>
    <row r="172" s="156" customFormat="1" ht="12.75">
      <c r="G172" s="340"/>
    </row>
    <row r="173" s="156" customFormat="1" ht="12.75">
      <c r="G173" s="340"/>
    </row>
    <row r="174" s="156" customFormat="1" ht="12.75">
      <c r="G174" s="340"/>
    </row>
    <row r="175" s="156" customFormat="1" ht="12.75">
      <c r="G175" s="340"/>
    </row>
    <row r="176" s="156" customFormat="1" ht="12.75">
      <c r="G176" s="340"/>
    </row>
    <row r="177" s="156" customFormat="1" ht="12.75">
      <c r="G177" s="340"/>
    </row>
    <row r="178" s="156" customFormat="1" ht="12.75">
      <c r="G178" s="340"/>
    </row>
    <row r="179" s="156" customFormat="1" ht="12.75">
      <c r="G179" s="340"/>
    </row>
    <row r="180" s="156" customFormat="1" ht="12.75">
      <c r="G180" s="340"/>
    </row>
    <row r="181" s="156" customFormat="1" ht="12.75">
      <c r="G181" s="340"/>
    </row>
    <row r="182" s="156" customFormat="1" ht="12.75">
      <c r="G182" s="340"/>
    </row>
    <row r="183" s="156" customFormat="1" ht="12.75">
      <c r="G183" s="340"/>
    </row>
    <row r="184" s="156" customFormat="1" ht="12.75">
      <c r="G184" s="340"/>
    </row>
    <row r="185" s="156" customFormat="1" ht="12.75">
      <c r="G185" s="340"/>
    </row>
    <row r="186" s="156" customFormat="1" ht="12.75">
      <c r="G186" s="340"/>
    </row>
    <row r="187" s="156" customFormat="1" ht="12.75">
      <c r="G187" s="340"/>
    </row>
    <row r="188" s="156" customFormat="1" ht="12.75">
      <c r="G188" s="340"/>
    </row>
    <row r="189" s="156" customFormat="1" ht="12.75">
      <c r="G189" s="340"/>
    </row>
    <row r="190" s="156" customFormat="1" ht="12.75">
      <c r="G190" s="340"/>
    </row>
    <row r="191" s="156" customFormat="1" ht="12.75">
      <c r="G191" s="340"/>
    </row>
    <row r="192" s="156" customFormat="1" ht="12.75">
      <c r="G192" s="340"/>
    </row>
    <row r="193" s="156" customFormat="1" ht="12.75">
      <c r="G193" s="340"/>
    </row>
    <row r="194" s="156" customFormat="1" ht="12.75">
      <c r="G194" s="340"/>
    </row>
    <row r="195" s="156" customFormat="1" ht="12.75">
      <c r="G195" s="340"/>
    </row>
    <row r="196" s="156" customFormat="1" ht="12.75">
      <c r="G196" s="340"/>
    </row>
    <row r="197" s="156" customFormat="1" ht="12.75">
      <c r="G197" s="340"/>
    </row>
    <row r="198" s="156" customFormat="1" ht="12.75">
      <c r="G198" s="340"/>
    </row>
    <row r="199" s="156" customFormat="1" ht="12.75">
      <c r="G199" s="340"/>
    </row>
    <row r="200" s="156" customFormat="1" ht="12.75">
      <c r="G200" s="340"/>
    </row>
    <row r="201" s="156" customFormat="1" ht="12.75">
      <c r="G201" s="340"/>
    </row>
    <row r="202" s="156" customFormat="1" ht="12.75">
      <c r="G202" s="340"/>
    </row>
    <row r="203" s="156" customFormat="1" ht="12.75">
      <c r="G203" s="340"/>
    </row>
    <row r="204" s="156" customFormat="1" ht="12.75">
      <c r="G204" s="340"/>
    </row>
    <row r="205" s="156" customFormat="1" ht="12.75">
      <c r="G205" s="340"/>
    </row>
    <row r="206" s="156" customFormat="1" ht="12.75">
      <c r="G206" s="340"/>
    </row>
    <row r="207" s="156" customFormat="1" ht="12.75">
      <c r="G207" s="340"/>
    </row>
    <row r="208" s="156" customFormat="1" ht="12.75">
      <c r="G208" s="340"/>
    </row>
    <row r="209" s="156" customFormat="1" ht="12.75">
      <c r="G209" s="340"/>
    </row>
    <row r="210" s="156" customFormat="1" ht="12.75">
      <c r="G210" s="340"/>
    </row>
    <row r="211" s="156" customFormat="1" ht="12.75">
      <c r="G211" s="340"/>
    </row>
    <row r="212" s="156" customFormat="1" ht="12.75">
      <c r="G212" s="340"/>
    </row>
    <row r="213" s="156" customFormat="1" ht="12.75">
      <c r="G213" s="340"/>
    </row>
    <row r="214" s="156" customFormat="1" ht="12.75">
      <c r="G214" s="340"/>
    </row>
    <row r="215" s="156" customFormat="1" ht="12.75">
      <c r="G215" s="340"/>
    </row>
    <row r="216" s="156" customFormat="1" ht="12.75">
      <c r="G216" s="340"/>
    </row>
    <row r="217" s="156" customFormat="1" ht="12.75">
      <c r="G217" s="340"/>
    </row>
    <row r="218" s="156" customFormat="1" ht="12.75">
      <c r="G218" s="340"/>
    </row>
    <row r="219" s="156" customFormat="1" ht="12.75">
      <c r="G219" s="340"/>
    </row>
    <row r="220" s="156" customFormat="1" ht="12.75">
      <c r="G220" s="340"/>
    </row>
    <row r="221" s="156" customFormat="1" ht="12.75">
      <c r="G221" s="340"/>
    </row>
    <row r="222" s="156" customFormat="1" ht="12.75">
      <c r="G222" s="340"/>
    </row>
    <row r="223" s="156" customFormat="1" ht="12.75">
      <c r="G223" s="340"/>
    </row>
    <row r="224" s="156" customFormat="1" ht="12.75">
      <c r="G224" s="340"/>
    </row>
    <row r="225" s="156" customFormat="1" ht="12.75">
      <c r="G225" s="340"/>
    </row>
    <row r="226" s="156" customFormat="1" ht="12.75">
      <c r="G226" s="340"/>
    </row>
    <row r="227" s="156" customFormat="1" ht="12.75">
      <c r="G227" s="340"/>
    </row>
    <row r="228" s="156" customFormat="1" ht="12.75">
      <c r="G228" s="340"/>
    </row>
    <row r="229" s="156" customFormat="1" ht="12.75">
      <c r="G229" s="340"/>
    </row>
    <row r="230" s="156" customFormat="1" ht="12.75">
      <c r="G230" s="340"/>
    </row>
    <row r="231" s="156" customFormat="1" ht="12.75">
      <c r="G231" s="340"/>
    </row>
    <row r="232" s="156" customFormat="1" ht="12.75">
      <c r="G232" s="340"/>
    </row>
    <row r="233" s="156" customFormat="1" ht="12.75">
      <c r="G233" s="340"/>
    </row>
    <row r="234" s="156" customFormat="1" ht="12.75">
      <c r="G234" s="340"/>
    </row>
    <row r="235" s="156" customFormat="1" ht="12.75">
      <c r="G235" s="340"/>
    </row>
    <row r="236" s="156" customFormat="1" ht="12.75">
      <c r="G236" s="340"/>
    </row>
    <row r="237" s="156" customFormat="1" ht="12.75">
      <c r="G237" s="340"/>
    </row>
    <row r="238" s="156" customFormat="1" ht="12.75">
      <c r="G238" s="340"/>
    </row>
    <row r="239" s="156" customFormat="1" ht="12.75">
      <c r="G239" s="340"/>
    </row>
    <row r="240" s="156" customFormat="1" ht="12.75">
      <c r="G240" s="340"/>
    </row>
    <row r="241" s="156" customFormat="1" ht="12.75">
      <c r="G241" s="340"/>
    </row>
    <row r="242" s="156" customFormat="1" ht="12.75">
      <c r="G242" s="340"/>
    </row>
    <row r="243" s="156" customFormat="1" ht="12.75">
      <c r="G243" s="340"/>
    </row>
    <row r="244" s="156" customFormat="1" ht="12.75">
      <c r="G244" s="340"/>
    </row>
    <row r="245" s="156" customFormat="1" ht="12.75">
      <c r="G245" s="340"/>
    </row>
    <row r="246" s="156" customFormat="1" ht="12.75">
      <c r="G246" s="340"/>
    </row>
    <row r="247" s="156" customFormat="1" ht="12.75">
      <c r="G247" s="340"/>
    </row>
    <row r="248" s="156" customFormat="1" ht="12.75">
      <c r="G248" s="340"/>
    </row>
    <row r="249" s="156" customFormat="1" ht="12.75">
      <c r="G249" s="340"/>
    </row>
    <row r="250" s="156" customFormat="1" ht="12.75">
      <c r="G250" s="340"/>
    </row>
    <row r="251" s="156" customFormat="1" ht="12.75">
      <c r="G251" s="340"/>
    </row>
    <row r="252" s="156" customFormat="1" ht="12.75">
      <c r="G252" s="340"/>
    </row>
    <row r="253" s="156" customFormat="1" ht="12.75">
      <c r="G253" s="340"/>
    </row>
    <row r="254" s="156" customFormat="1" ht="12.75">
      <c r="G254" s="340"/>
    </row>
    <row r="255" s="156" customFormat="1" ht="12.75">
      <c r="G255" s="340"/>
    </row>
    <row r="256" s="156" customFormat="1" ht="12.75">
      <c r="G256" s="340"/>
    </row>
    <row r="257" s="156" customFormat="1" ht="12.75">
      <c r="G257" s="340"/>
    </row>
    <row r="258" s="156" customFormat="1" ht="12.75">
      <c r="G258" s="340"/>
    </row>
    <row r="259" s="156" customFormat="1" ht="12.75">
      <c r="G259" s="340"/>
    </row>
    <row r="260" s="156" customFormat="1" ht="12.75">
      <c r="G260" s="340"/>
    </row>
    <row r="261" s="156" customFormat="1" ht="12.75">
      <c r="G261" s="340"/>
    </row>
    <row r="262" s="156" customFormat="1" ht="12.75">
      <c r="G262" s="340"/>
    </row>
    <row r="263" s="156" customFormat="1" ht="12.75">
      <c r="G263" s="340"/>
    </row>
    <row r="264" s="156" customFormat="1" ht="12.75">
      <c r="G264" s="340"/>
    </row>
    <row r="265" s="156" customFormat="1" ht="12.75">
      <c r="G265" s="340"/>
    </row>
    <row r="266" s="156" customFormat="1" ht="12.75">
      <c r="G266" s="340"/>
    </row>
    <row r="267" s="156" customFormat="1" ht="12.75">
      <c r="G267" s="340"/>
    </row>
    <row r="268" s="156" customFormat="1" ht="12.75">
      <c r="G268" s="340"/>
    </row>
    <row r="269" s="156" customFormat="1" ht="12.75">
      <c r="G269" s="340"/>
    </row>
    <row r="270" s="156" customFormat="1" ht="12.75">
      <c r="G270" s="340"/>
    </row>
    <row r="271" s="156" customFormat="1" ht="12.75">
      <c r="G271" s="340"/>
    </row>
    <row r="272" s="156" customFormat="1" ht="12.75">
      <c r="G272" s="340"/>
    </row>
    <row r="273" s="156" customFormat="1" ht="12.75">
      <c r="G273" s="340"/>
    </row>
    <row r="274" s="156" customFormat="1" ht="12.75">
      <c r="G274" s="340"/>
    </row>
    <row r="275" s="156" customFormat="1" ht="12.75">
      <c r="G275" s="340"/>
    </row>
    <row r="276" s="156" customFormat="1" ht="12.75">
      <c r="G276" s="340"/>
    </row>
    <row r="277" s="156" customFormat="1" ht="12.75">
      <c r="G277" s="340"/>
    </row>
    <row r="278" s="156" customFormat="1" ht="12.75">
      <c r="G278" s="340"/>
    </row>
    <row r="279" s="156" customFormat="1" ht="12.75">
      <c r="G279" s="340"/>
    </row>
    <row r="280" s="156" customFormat="1" ht="12.75">
      <c r="G280" s="340"/>
    </row>
    <row r="281" s="156" customFormat="1" ht="12.75">
      <c r="G281" s="340"/>
    </row>
    <row r="282" s="156" customFormat="1" ht="12.75">
      <c r="G282" s="340"/>
    </row>
    <row r="283" s="156" customFormat="1" ht="12.75">
      <c r="G283" s="340"/>
    </row>
    <row r="284" s="156" customFormat="1" ht="12.75">
      <c r="G284" s="340"/>
    </row>
    <row r="285" s="156" customFormat="1" ht="12.75">
      <c r="G285" s="340"/>
    </row>
    <row r="286" s="156" customFormat="1" ht="12.75">
      <c r="G286" s="340"/>
    </row>
    <row r="287" s="156" customFormat="1" ht="12.75">
      <c r="G287" s="340"/>
    </row>
    <row r="288" s="156" customFormat="1" ht="12.75">
      <c r="G288" s="340"/>
    </row>
    <row r="289" s="156" customFormat="1" ht="12.75">
      <c r="G289" s="340"/>
    </row>
    <row r="290" s="156" customFormat="1" ht="12.75">
      <c r="G290" s="340"/>
    </row>
    <row r="291" s="156" customFormat="1" ht="12.75">
      <c r="G291" s="340"/>
    </row>
    <row r="292" s="156" customFormat="1" ht="12.75">
      <c r="G292" s="340"/>
    </row>
    <row r="293" s="156" customFormat="1" ht="12.75">
      <c r="G293" s="340"/>
    </row>
    <row r="294" s="156" customFormat="1" ht="12.75">
      <c r="G294" s="340"/>
    </row>
    <row r="295" s="156" customFormat="1" ht="12.75">
      <c r="G295" s="340"/>
    </row>
    <row r="296" s="156" customFormat="1" ht="12.75">
      <c r="G296" s="340"/>
    </row>
    <row r="297" s="156" customFormat="1" ht="12.75">
      <c r="G297" s="340"/>
    </row>
    <row r="298" s="156" customFormat="1" ht="12.75">
      <c r="G298" s="340"/>
    </row>
    <row r="299" s="156" customFormat="1" ht="12.75">
      <c r="G299" s="340"/>
    </row>
    <row r="300" s="156" customFormat="1" ht="12.75">
      <c r="G300" s="340"/>
    </row>
    <row r="301" s="156" customFormat="1" ht="12.75">
      <c r="G301" s="340"/>
    </row>
    <row r="302" s="156" customFormat="1" ht="12.75">
      <c r="G302" s="340"/>
    </row>
    <row r="303" s="156" customFormat="1" ht="12.75">
      <c r="G303" s="340"/>
    </row>
    <row r="304" s="156" customFormat="1" ht="12.75">
      <c r="G304" s="340"/>
    </row>
    <row r="305" s="156" customFormat="1" ht="12.75">
      <c r="G305" s="340"/>
    </row>
    <row r="306" s="156" customFormat="1" ht="12.75">
      <c r="G306" s="340"/>
    </row>
    <row r="307" s="156" customFormat="1" ht="12.75">
      <c r="G307" s="340"/>
    </row>
    <row r="308" s="156" customFormat="1" ht="12.75">
      <c r="G308" s="340"/>
    </row>
    <row r="309" s="156" customFormat="1" ht="12.75">
      <c r="G309" s="340"/>
    </row>
    <row r="310" s="156" customFormat="1" ht="12.75">
      <c r="G310" s="340"/>
    </row>
    <row r="311" s="156" customFormat="1" ht="12.75">
      <c r="G311" s="340"/>
    </row>
    <row r="312" s="156" customFormat="1" ht="12.75">
      <c r="G312" s="340"/>
    </row>
    <row r="313" s="156" customFormat="1" ht="12.75">
      <c r="G313" s="340"/>
    </row>
    <row r="314" s="156" customFormat="1" ht="12.75">
      <c r="G314" s="340"/>
    </row>
    <row r="315" s="156" customFormat="1" ht="12.75">
      <c r="G315" s="340"/>
    </row>
    <row r="316" s="156" customFormat="1" ht="12.75">
      <c r="G316" s="340"/>
    </row>
    <row r="317" s="156" customFormat="1" ht="12.75">
      <c r="G317" s="340"/>
    </row>
    <row r="318" s="156" customFormat="1" ht="12.75">
      <c r="G318" s="340"/>
    </row>
    <row r="319" s="156" customFormat="1" ht="12.75">
      <c r="G319" s="340"/>
    </row>
    <row r="320" s="156" customFormat="1" ht="12.75">
      <c r="G320" s="340"/>
    </row>
    <row r="321" s="156" customFormat="1" ht="12.75">
      <c r="G321" s="340"/>
    </row>
    <row r="322" s="156" customFormat="1" ht="12.75">
      <c r="G322" s="340"/>
    </row>
    <row r="323" s="156" customFormat="1" ht="12.75">
      <c r="G323" s="340"/>
    </row>
    <row r="324" s="156" customFormat="1" ht="12.75">
      <c r="G324" s="340"/>
    </row>
    <row r="325" s="156" customFormat="1" ht="12.75">
      <c r="G325" s="340"/>
    </row>
    <row r="326" s="156" customFormat="1" ht="12.75">
      <c r="G326" s="340"/>
    </row>
    <row r="327" s="156" customFormat="1" ht="12.75">
      <c r="G327" s="340"/>
    </row>
    <row r="328" s="156" customFormat="1" ht="12.75">
      <c r="G328" s="340"/>
    </row>
    <row r="329" s="156" customFormat="1" ht="12.75">
      <c r="G329" s="340"/>
    </row>
    <row r="330" s="156" customFormat="1" ht="12.75">
      <c r="G330" s="340"/>
    </row>
    <row r="331" s="156" customFormat="1" ht="12.75">
      <c r="G331" s="340"/>
    </row>
    <row r="332" s="156" customFormat="1" ht="12.75">
      <c r="G332" s="340"/>
    </row>
    <row r="333" s="156" customFormat="1" ht="12.75">
      <c r="G333" s="340"/>
    </row>
    <row r="334" s="156" customFormat="1" ht="12.75">
      <c r="G334" s="340"/>
    </row>
    <row r="335" s="156" customFormat="1" ht="12.75">
      <c r="G335" s="340"/>
    </row>
    <row r="336" s="156" customFormat="1" ht="12.75">
      <c r="G336" s="340"/>
    </row>
    <row r="337" s="156" customFormat="1" ht="12.75">
      <c r="G337" s="340"/>
    </row>
    <row r="338" s="156" customFormat="1" ht="12.75">
      <c r="G338" s="340"/>
    </row>
    <row r="339" s="156" customFormat="1" ht="12.75">
      <c r="G339" s="340"/>
    </row>
    <row r="340" s="156" customFormat="1" ht="12.75">
      <c r="G340" s="340"/>
    </row>
    <row r="341" s="156" customFormat="1" ht="12.75">
      <c r="G341" s="340"/>
    </row>
    <row r="342" s="156" customFormat="1" ht="12.75">
      <c r="G342" s="340"/>
    </row>
    <row r="343" s="156" customFormat="1" ht="12.75">
      <c r="G343" s="340"/>
    </row>
    <row r="344" s="156" customFormat="1" ht="12.75">
      <c r="G344" s="340"/>
    </row>
    <row r="345" s="156" customFormat="1" ht="12.75">
      <c r="G345" s="340"/>
    </row>
    <row r="346" s="156" customFormat="1" ht="12.75">
      <c r="G346" s="340"/>
    </row>
    <row r="347" s="156" customFormat="1" ht="12.75">
      <c r="G347" s="340"/>
    </row>
    <row r="348" s="156" customFormat="1" ht="12.75">
      <c r="G348" s="340"/>
    </row>
    <row r="349" s="156" customFormat="1" ht="12.75">
      <c r="G349" s="340"/>
    </row>
    <row r="350" s="156" customFormat="1" ht="12.75">
      <c r="G350" s="340"/>
    </row>
    <row r="351" s="156" customFormat="1" ht="12.75">
      <c r="G351" s="340"/>
    </row>
    <row r="352" s="156" customFormat="1" ht="12.75">
      <c r="G352" s="340"/>
    </row>
    <row r="353" s="156" customFormat="1" ht="12.75">
      <c r="G353" s="340"/>
    </row>
    <row r="354" s="156" customFormat="1" ht="12.75">
      <c r="G354" s="340"/>
    </row>
    <row r="355" s="156" customFormat="1" ht="12.75">
      <c r="G355" s="340"/>
    </row>
    <row r="356" s="156" customFormat="1" ht="12.75">
      <c r="G356" s="340"/>
    </row>
    <row r="357" s="156" customFormat="1" ht="12.75">
      <c r="G357" s="340"/>
    </row>
    <row r="358" s="156" customFormat="1" ht="12.75">
      <c r="G358" s="340"/>
    </row>
    <row r="359" s="156" customFormat="1" ht="12.75">
      <c r="G359" s="340"/>
    </row>
    <row r="360" s="156" customFormat="1" ht="12.75">
      <c r="G360" s="340"/>
    </row>
    <row r="361" s="156" customFormat="1" ht="12.75">
      <c r="G361" s="340"/>
    </row>
    <row r="362" s="156" customFormat="1" ht="12.75">
      <c r="G362" s="340"/>
    </row>
    <row r="363" s="156" customFormat="1" ht="12.75">
      <c r="G363" s="340"/>
    </row>
    <row r="364" s="156" customFormat="1" ht="12.75">
      <c r="G364" s="340"/>
    </row>
    <row r="365" s="156" customFormat="1" ht="12.75">
      <c r="G365" s="340"/>
    </row>
    <row r="366" s="156" customFormat="1" ht="12.75">
      <c r="G366" s="340"/>
    </row>
    <row r="367" s="156" customFormat="1" ht="12.75">
      <c r="G367" s="340"/>
    </row>
    <row r="368" s="156" customFormat="1" ht="12.75">
      <c r="G368" s="340"/>
    </row>
    <row r="369" s="156" customFormat="1" ht="12.75">
      <c r="G369" s="340"/>
    </row>
    <row r="370" s="156" customFormat="1" ht="12.75">
      <c r="G370" s="340"/>
    </row>
    <row r="371" s="156" customFormat="1" ht="12.75">
      <c r="G371" s="340"/>
    </row>
    <row r="372" s="156" customFormat="1" ht="12.75">
      <c r="G372" s="340"/>
    </row>
    <row r="373" s="156" customFormat="1" ht="12.75">
      <c r="G373" s="340"/>
    </row>
    <row r="374" s="156" customFormat="1" ht="12.75">
      <c r="G374" s="340"/>
    </row>
    <row r="375" s="156" customFormat="1" ht="12.75">
      <c r="G375" s="340"/>
    </row>
    <row r="376" s="156" customFormat="1" ht="12.75">
      <c r="G376" s="340"/>
    </row>
    <row r="377" s="156" customFormat="1" ht="12.75">
      <c r="G377" s="340"/>
    </row>
    <row r="378" s="156" customFormat="1" ht="12.75">
      <c r="G378" s="340"/>
    </row>
    <row r="379" s="156" customFormat="1" ht="12.75">
      <c r="G379" s="340"/>
    </row>
    <row r="380" s="156" customFormat="1" ht="12.75">
      <c r="G380" s="340"/>
    </row>
    <row r="381" s="156" customFormat="1" ht="12.75">
      <c r="G381" s="340"/>
    </row>
    <row r="382" s="156" customFormat="1" ht="12.75">
      <c r="G382" s="340"/>
    </row>
    <row r="383" s="156" customFormat="1" ht="12.75">
      <c r="G383" s="340"/>
    </row>
    <row r="384" s="156" customFormat="1" ht="12.75">
      <c r="G384" s="340"/>
    </row>
    <row r="385" s="156" customFormat="1" ht="12.75">
      <c r="G385" s="340"/>
    </row>
    <row r="386" s="156" customFormat="1" ht="12.75">
      <c r="G386" s="340"/>
    </row>
    <row r="387" s="156" customFormat="1" ht="12.75">
      <c r="G387" s="340"/>
    </row>
    <row r="388" s="156" customFormat="1" ht="12.75">
      <c r="G388" s="340"/>
    </row>
    <row r="389" s="156" customFormat="1" ht="12.75">
      <c r="G389" s="340"/>
    </row>
    <row r="390" s="156" customFormat="1" ht="12.75">
      <c r="G390" s="340"/>
    </row>
    <row r="391" s="156" customFormat="1" ht="12.75">
      <c r="G391" s="340"/>
    </row>
    <row r="392" s="156" customFormat="1" ht="12.75">
      <c r="G392" s="340"/>
    </row>
    <row r="393" s="156" customFormat="1" ht="12.75">
      <c r="G393" s="340"/>
    </row>
    <row r="394" s="156" customFormat="1" ht="12.75">
      <c r="G394" s="340"/>
    </row>
    <row r="395" s="156" customFormat="1" ht="12.75">
      <c r="G395" s="340"/>
    </row>
    <row r="396" s="156" customFormat="1" ht="12.75">
      <c r="G396" s="340"/>
    </row>
    <row r="397" s="156" customFormat="1" ht="12.75">
      <c r="G397" s="340"/>
    </row>
    <row r="398" s="156" customFormat="1" ht="12.75">
      <c r="G398" s="340"/>
    </row>
    <row r="399" s="156" customFormat="1" ht="12.75">
      <c r="G399" s="340"/>
    </row>
    <row r="400" s="156" customFormat="1" ht="12.75">
      <c r="G400" s="340"/>
    </row>
    <row r="401" s="156" customFormat="1" ht="12.75">
      <c r="G401" s="340"/>
    </row>
    <row r="402" s="156" customFormat="1" ht="12.75">
      <c r="G402" s="340"/>
    </row>
    <row r="403" s="156" customFormat="1" ht="12.75">
      <c r="G403" s="340"/>
    </row>
    <row r="404" s="156" customFormat="1" ht="12.75">
      <c r="G404" s="340"/>
    </row>
    <row r="405" s="156" customFormat="1" ht="12.75">
      <c r="G405" s="340"/>
    </row>
    <row r="406" s="156" customFormat="1" ht="12.75">
      <c r="G406" s="340"/>
    </row>
    <row r="407" s="156" customFormat="1" ht="12.75">
      <c r="G407" s="340"/>
    </row>
    <row r="408" s="156" customFormat="1" ht="12.75">
      <c r="G408" s="340"/>
    </row>
    <row r="409" s="156" customFormat="1" ht="12.75">
      <c r="G409" s="340"/>
    </row>
    <row r="410" s="156" customFormat="1" ht="12.75">
      <c r="G410" s="340"/>
    </row>
    <row r="411" s="156" customFormat="1" ht="12.75">
      <c r="G411" s="340"/>
    </row>
    <row r="412" s="156" customFormat="1" ht="12.75">
      <c r="G412" s="340"/>
    </row>
    <row r="413" s="156" customFormat="1" ht="12.75">
      <c r="G413" s="340"/>
    </row>
    <row r="414" s="156" customFormat="1" ht="12.75">
      <c r="G414" s="340"/>
    </row>
    <row r="415" s="156" customFormat="1" ht="12.75">
      <c r="G415" s="340"/>
    </row>
    <row r="416" s="156" customFormat="1" ht="12.75">
      <c r="G416" s="340"/>
    </row>
    <row r="417" s="156" customFormat="1" ht="12.75">
      <c r="G417" s="340"/>
    </row>
    <row r="418" s="156" customFormat="1" ht="12.75">
      <c r="G418" s="340"/>
    </row>
    <row r="419" s="156" customFormat="1" ht="12.75">
      <c r="G419" s="340"/>
    </row>
    <row r="420" s="156" customFormat="1" ht="12.75">
      <c r="G420" s="340"/>
    </row>
    <row r="421" s="156" customFormat="1" ht="12.75">
      <c r="G421" s="340"/>
    </row>
    <row r="422" s="156" customFormat="1" ht="12.75">
      <c r="G422" s="340"/>
    </row>
    <row r="423" s="156" customFormat="1" ht="12.75">
      <c r="G423" s="340"/>
    </row>
    <row r="424" s="156" customFormat="1" ht="12.75">
      <c r="G424" s="340"/>
    </row>
    <row r="425" s="156" customFormat="1" ht="12.75">
      <c r="G425" s="340"/>
    </row>
    <row r="426" s="156" customFormat="1" ht="12.75">
      <c r="G426" s="340"/>
    </row>
    <row r="427" s="156" customFormat="1" ht="12.75">
      <c r="G427" s="340"/>
    </row>
    <row r="428" s="156" customFormat="1" ht="12.75">
      <c r="G428" s="340"/>
    </row>
    <row r="429" s="156" customFormat="1" ht="12.75">
      <c r="G429" s="340"/>
    </row>
    <row r="430" s="156" customFormat="1" ht="12.75">
      <c r="G430" s="340"/>
    </row>
    <row r="431" s="156" customFormat="1" ht="12.75">
      <c r="G431" s="340"/>
    </row>
    <row r="432" s="156" customFormat="1" ht="12.75">
      <c r="G432" s="340"/>
    </row>
    <row r="433" s="156" customFormat="1" ht="12.75">
      <c r="G433" s="340"/>
    </row>
    <row r="434" s="156" customFormat="1" ht="12.75">
      <c r="G434" s="340"/>
    </row>
    <row r="435" s="156" customFormat="1" ht="12.75">
      <c r="G435" s="340"/>
    </row>
    <row r="436" s="156" customFormat="1" ht="12.75">
      <c r="G436" s="340"/>
    </row>
    <row r="437" s="156" customFormat="1" ht="12.75">
      <c r="G437" s="340"/>
    </row>
    <row r="438" s="156" customFormat="1" ht="12.75">
      <c r="G438" s="340"/>
    </row>
    <row r="439" s="156" customFormat="1" ht="12.75">
      <c r="G439" s="340"/>
    </row>
    <row r="440" s="156" customFormat="1" ht="12.75">
      <c r="G440" s="340"/>
    </row>
    <row r="441" s="156" customFormat="1" ht="12.75">
      <c r="G441" s="340"/>
    </row>
    <row r="442" s="156" customFormat="1" ht="12.75">
      <c r="G442" s="340"/>
    </row>
    <row r="443" s="156" customFormat="1" ht="12.75">
      <c r="G443" s="340"/>
    </row>
    <row r="444" s="156" customFormat="1" ht="12.75">
      <c r="G444" s="340"/>
    </row>
    <row r="445" s="156" customFormat="1" ht="12.75">
      <c r="G445" s="340"/>
    </row>
    <row r="446" spans="7:15" s="156" customFormat="1" ht="12.75">
      <c r="G446" s="340"/>
      <c r="L446"/>
      <c r="M446"/>
      <c r="N446"/>
      <c r="O446"/>
    </row>
    <row r="447" spans="7:33" s="156" customFormat="1" ht="12.75">
      <c r="G447" s="340"/>
      <c r="L447"/>
      <c r="M447"/>
      <c r="N447"/>
      <c r="O447"/>
      <c r="P447"/>
      <c r="Q447"/>
      <c r="R447"/>
      <c r="S447"/>
      <c r="T447"/>
      <c r="U447"/>
      <c r="V447"/>
      <c r="W447"/>
      <c r="X447"/>
      <c r="Y447"/>
      <c r="Z447"/>
      <c r="AA447"/>
      <c r="AB447"/>
      <c r="AC447"/>
      <c r="AD447"/>
      <c r="AE447"/>
      <c r="AF447"/>
      <c r="AG447"/>
    </row>
    <row r="448" spans="7:33" s="156" customFormat="1" ht="12.75">
      <c r="G448" s="340"/>
      <c r="L448"/>
      <c r="M448"/>
      <c r="N448"/>
      <c r="O448"/>
      <c r="P448"/>
      <c r="Q448"/>
      <c r="R448"/>
      <c r="S448"/>
      <c r="T448"/>
      <c r="U448"/>
      <c r="V448"/>
      <c r="W448"/>
      <c r="X448"/>
      <c r="Y448"/>
      <c r="Z448"/>
      <c r="AA448"/>
      <c r="AB448"/>
      <c r="AC448"/>
      <c r="AD448"/>
      <c r="AE448"/>
      <c r="AF448"/>
      <c r="AG448"/>
    </row>
    <row r="449" spans="7:33" s="156" customFormat="1" ht="12.75">
      <c r="G449" s="340"/>
      <c r="L449"/>
      <c r="M449"/>
      <c r="N449"/>
      <c r="O449"/>
      <c r="P449"/>
      <c r="Q449"/>
      <c r="R449"/>
      <c r="S449"/>
      <c r="T449"/>
      <c r="U449"/>
      <c r="V449"/>
      <c r="W449"/>
      <c r="X449"/>
      <c r="Y449"/>
      <c r="Z449"/>
      <c r="AA449"/>
      <c r="AB449"/>
      <c r="AC449"/>
      <c r="AD449"/>
      <c r="AE449"/>
      <c r="AF449"/>
      <c r="AG449"/>
    </row>
    <row r="450" spans="7:33" s="156" customFormat="1" ht="12.75">
      <c r="G450" s="340"/>
      <c r="L450"/>
      <c r="M450"/>
      <c r="N450"/>
      <c r="O450"/>
      <c r="P450"/>
      <c r="Q450"/>
      <c r="R450"/>
      <c r="S450"/>
      <c r="T450"/>
      <c r="U450"/>
      <c r="V450"/>
      <c r="W450"/>
      <c r="X450"/>
      <c r="Y450"/>
      <c r="Z450"/>
      <c r="AA450"/>
      <c r="AB450"/>
      <c r="AC450"/>
      <c r="AD450"/>
      <c r="AE450"/>
      <c r="AF450"/>
      <c r="AG450"/>
    </row>
    <row r="451" spans="7:33" s="156" customFormat="1" ht="12.75">
      <c r="G451" s="340"/>
      <c r="L451"/>
      <c r="M451"/>
      <c r="N451"/>
      <c r="O451"/>
      <c r="P451"/>
      <c r="Q451"/>
      <c r="R451"/>
      <c r="S451"/>
      <c r="T451"/>
      <c r="U451"/>
      <c r="V451"/>
      <c r="W451"/>
      <c r="X451"/>
      <c r="Y451"/>
      <c r="Z451"/>
      <c r="AA451"/>
      <c r="AB451"/>
      <c r="AC451"/>
      <c r="AD451"/>
      <c r="AE451"/>
      <c r="AF451"/>
      <c r="AG451"/>
    </row>
    <row r="452" spans="7:33" s="156" customFormat="1" ht="12.75">
      <c r="G452" s="340"/>
      <c r="L452"/>
      <c r="M452"/>
      <c r="N452"/>
      <c r="O452"/>
      <c r="P452"/>
      <c r="Q452"/>
      <c r="R452"/>
      <c r="S452"/>
      <c r="T452"/>
      <c r="U452"/>
      <c r="V452"/>
      <c r="W452"/>
      <c r="X452"/>
      <c r="Y452"/>
      <c r="Z452"/>
      <c r="AA452"/>
      <c r="AB452"/>
      <c r="AC452"/>
      <c r="AD452"/>
      <c r="AE452"/>
      <c r="AF452"/>
      <c r="AG452"/>
    </row>
    <row r="453" spans="7:33" s="156" customFormat="1" ht="12.75">
      <c r="G453" s="340"/>
      <c r="L453"/>
      <c r="M453"/>
      <c r="N453"/>
      <c r="O453"/>
      <c r="P453"/>
      <c r="Q453"/>
      <c r="R453"/>
      <c r="S453"/>
      <c r="T453"/>
      <c r="U453"/>
      <c r="V453"/>
      <c r="W453"/>
      <c r="X453"/>
      <c r="Y453"/>
      <c r="Z453"/>
      <c r="AA453"/>
      <c r="AB453"/>
      <c r="AC453"/>
      <c r="AD453"/>
      <c r="AE453"/>
      <c r="AF453"/>
      <c r="AG453"/>
    </row>
    <row r="454" spans="2:10" ht="12.75">
      <c r="B454" s="156"/>
      <c r="C454" s="156"/>
      <c r="D454" s="156"/>
      <c r="E454" s="156"/>
      <c r="F454" s="156"/>
      <c r="G454" s="340"/>
      <c r="H454" s="156"/>
      <c r="I454" s="156"/>
      <c r="J454" s="156"/>
    </row>
    <row r="455" spans="2:10" ht="12.75">
      <c r="B455" s="156"/>
      <c r="C455" s="156"/>
      <c r="D455" s="156"/>
      <c r="E455" s="156"/>
      <c r="F455" s="156"/>
      <c r="G455" s="340"/>
      <c r="H455" s="156"/>
      <c r="I455" s="156"/>
      <c r="J455" s="156"/>
    </row>
    <row r="456" spans="2:10" ht="12.75">
      <c r="B456" s="156"/>
      <c r="C456" s="156"/>
      <c r="D456" s="156"/>
      <c r="E456" s="156"/>
      <c r="F456" s="156"/>
      <c r="G456" s="340"/>
      <c r="H456" s="156"/>
      <c r="I456" s="156"/>
      <c r="J456" s="156"/>
    </row>
    <row r="457" spans="2:10" ht="12.75">
      <c r="B457" s="156"/>
      <c r="C457" s="156"/>
      <c r="D457" s="156"/>
      <c r="E457" s="156"/>
      <c r="F457" s="156"/>
      <c r="G457" s="340"/>
      <c r="H457" s="156"/>
      <c r="I457" s="156"/>
      <c r="J457" s="156"/>
    </row>
    <row r="458" spans="2:10" ht="12.75">
      <c r="B458" s="156"/>
      <c r="C458" s="156"/>
      <c r="D458" s="156"/>
      <c r="E458" s="156"/>
      <c r="F458" s="156"/>
      <c r="G458" s="340"/>
      <c r="H458" s="156"/>
      <c r="I458" s="156"/>
      <c r="J458" s="156"/>
    </row>
    <row r="459" spans="2:10" ht="12.75">
      <c r="B459" s="156"/>
      <c r="C459" s="156"/>
      <c r="D459" s="156"/>
      <c r="E459" s="156"/>
      <c r="F459" s="156"/>
      <c r="G459" s="340"/>
      <c r="H459" s="156"/>
      <c r="I459" s="156"/>
      <c r="J459" s="156"/>
    </row>
    <row r="460" spans="2:10" ht="12.75">
      <c r="B460" s="156"/>
      <c r="C460" s="156"/>
      <c r="D460" s="156"/>
      <c r="E460" s="156"/>
      <c r="F460" s="156"/>
      <c r="G460" s="340"/>
      <c r="H460" s="156"/>
      <c r="I460" s="156"/>
      <c r="J460" s="156"/>
    </row>
    <row r="461" spans="2:10" ht="12.75">
      <c r="B461" s="156"/>
      <c r="C461" s="156"/>
      <c r="D461" s="156"/>
      <c r="E461" s="156"/>
      <c r="F461" s="156"/>
      <c r="G461" s="340"/>
      <c r="H461" s="156"/>
      <c r="I461" s="156"/>
      <c r="J461" s="156"/>
    </row>
    <row r="462" spans="2:10" ht="12.75">
      <c r="B462" s="156"/>
      <c r="C462" s="156"/>
      <c r="D462" s="156"/>
      <c r="E462" s="156"/>
      <c r="F462" s="156"/>
      <c r="G462" s="340"/>
      <c r="H462" s="156"/>
      <c r="I462" s="156"/>
      <c r="J462" s="156"/>
    </row>
    <row r="463" spans="3:10" ht="12.75">
      <c r="C463" s="156"/>
      <c r="D463" s="156"/>
      <c r="E463" s="156"/>
      <c r="F463" s="156"/>
      <c r="G463" s="340"/>
      <c r="H463" s="156"/>
      <c r="I463" s="156"/>
      <c r="J463" s="156"/>
    </row>
    <row r="464" spans="3:10" ht="12.75">
      <c r="C464" s="156"/>
      <c r="D464" s="156"/>
      <c r="E464" s="156"/>
      <c r="F464" s="156"/>
      <c r="G464" s="340"/>
      <c r="H464" s="156"/>
      <c r="I464" s="156"/>
      <c r="J464" s="156"/>
    </row>
    <row r="465" spans="3:10" ht="12.75">
      <c r="C465" s="156"/>
      <c r="D465" s="156"/>
      <c r="E465" s="156"/>
      <c r="F465" s="156"/>
      <c r="G465" s="340"/>
      <c r="H465" s="156"/>
      <c r="I465" s="156"/>
      <c r="J465" s="156"/>
    </row>
    <row r="466" spans="3:10" ht="12.75">
      <c r="C466" s="156"/>
      <c r="D466" s="156"/>
      <c r="E466" s="156"/>
      <c r="F466" s="156"/>
      <c r="G466" s="340"/>
      <c r="H466" s="156"/>
      <c r="I466" s="156"/>
      <c r="J466" s="156"/>
    </row>
    <row r="467" spans="3:10" ht="12.75">
      <c r="C467" s="156"/>
      <c r="D467" s="156"/>
      <c r="E467" s="156"/>
      <c r="F467" s="156"/>
      <c r="G467" s="340"/>
      <c r="H467" s="156"/>
      <c r="I467" s="156"/>
      <c r="J467" s="156"/>
    </row>
    <row r="468" spans="3:10" ht="12.75">
      <c r="C468" s="156"/>
      <c r="D468" s="156"/>
      <c r="E468" s="156"/>
      <c r="F468" s="156"/>
      <c r="G468" s="340"/>
      <c r="H468" s="156"/>
      <c r="I468" s="156"/>
      <c r="J468" s="156"/>
    </row>
    <row r="469" spans="3:15" ht="12.75">
      <c r="C469" s="156"/>
      <c r="D469" s="156"/>
      <c r="E469" s="156"/>
      <c r="F469" s="156"/>
      <c r="G469" s="340"/>
      <c r="H469" s="156"/>
      <c r="I469" s="156"/>
      <c r="J469" s="156"/>
      <c r="L469" s="156"/>
      <c r="M469" s="156"/>
      <c r="N469" s="156"/>
      <c r="O469" s="156"/>
    </row>
    <row r="470" spans="2:15" s="156" customFormat="1" ht="12.75">
      <c r="B470"/>
      <c r="C470"/>
      <c r="D470"/>
      <c r="E470"/>
      <c r="F470"/>
      <c r="G470" s="347"/>
      <c r="H470"/>
      <c r="I470"/>
      <c r="J470"/>
      <c r="O470"/>
    </row>
    <row r="471" spans="2:15" s="156" customFormat="1" ht="12.75">
      <c r="B471"/>
      <c r="C471"/>
      <c r="D471"/>
      <c r="E471"/>
      <c r="F471"/>
      <c r="G471" s="347"/>
      <c r="H471"/>
      <c r="I471"/>
      <c r="J471"/>
      <c r="L471"/>
      <c r="M471"/>
      <c r="N471"/>
      <c r="O471"/>
    </row>
    <row r="472" spans="2:15" s="156" customFormat="1" ht="12.75">
      <c r="B472"/>
      <c r="C472"/>
      <c r="D472"/>
      <c r="E472"/>
      <c r="F472"/>
      <c r="G472" s="347"/>
      <c r="H472"/>
      <c r="I472"/>
      <c r="J472"/>
      <c r="L472"/>
      <c r="M472"/>
      <c r="N472"/>
      <c r="O472"/>
    </row>
    <row r="473" spans="2:15" s="156" customFormat="1" ht="12.75">
      <c r="B473"/>
      <c r="C473"/>
      <c r="D473"/>
      <c r="E473"/>
      <c r="F473"/>
      <c r="G473" s="347"/>
      <c r="H473"/>
      <c r="I473"/>
      <c r="J473"/>
      <c r="L473"/>
      <c r="M473"/>
      <c r="N473"/>
      <c r="O473"/>
    </row>
    <row r="474" spans="2:15" s="156" customFormat="1" ht="12.75">
      <c r="B474"/>
      <c r="C474"/>
      <c r="D474"/>
      <c r="E474"/>
      <c r="F474"/>
      <c r="G474" s="347"/>
      <c r="H474"/>
      <c r="I474"/>
      <c r="J474"/>
      <c r="L474"/>
      <c r="M474"/>
      <c r="N474"/>
      <c r="O474"/>
    </row>
  </sheetData>
  <sheetProtection/>
  <mergeCells count="4">
    <mergeCell ref="B2:O2"/>
    <mergeCell ref="B3:O3"/>
    <mergeCell ref="B4:O4"/>
    <mergeCell ref="E6:I6"/>
  </mergeCells>
  <printOptions horizontalCentered="1"/>
  <pageMargins left="0.7086614173228347" right="0.7086614173228347" top="0.7480314960629921" bottom="0.7480314960629921" header="0.31496062992125984" footer="0.31496062992125984"/>
  <pageSetup horizontalDpi="600" verticalDpi="600" orientation="portrait" paperSize="8" scale="60" r:id="rId2"/>
  <drawing r:id="rId1"/>
</worksheet>
</file>

<file path=xl/worksheets/sheet4.xml><?xml version="1.0" encoding="utf-8"?>
<worksheet xmlns="http://schemas.openxmlformats.org/spreadsheetml/2006/main" xmlns:r="http://schemas.openxmlformats.org/officeDocument/2006/relationships">
  <dimension ref="B1:AG474"/>
  <sheetViews>
    <sheetView zoomScalePageLayoutView="0" workbookViewId="0" topLeftCell="E5">
      <selection activeCell="L11" sqref="L11"/>
    </sheetView>
  </sheetViews>
  <sheetFormatPr defaultColWidth="9.140625" defaultRowHeight="12.75" outlineLevelRow="1"/>
  <cols>
    <col min="1" max="1" width="0.85546875" style="0" customWidth="1"/>
    <col min="2" max="2" width="4.7109375" style="0" customWidth="1"/>
    <col min="3" max="3" width="60.421875" style="0" customWidth="1"/>
    <col min="4" max="4" width="0.85546875" style="0" customWidth="1"/>
    <col min="5" max="5" width="17.7109375" style="0" customWidth="1"/>
    <col min="6" max="6" width="0.85546875" style="0" customWidth="1"/>
    <col min="7" max="7" width="17.7109375" style="347" customWidth="1"/>
    <col min="8" max="8" width="0.85546875" style="0" customWidth="1"/>
    <col min="9" max="9" width="17.7109375" style="0" customWidth="1"/>
    <col min="10" max="10" width="1.28515625" style="0" customWidth="1"/>
    <col min="11" max="11" width="5.7109375" style="156" customWidth="1"/>
    <col min="12" max="12" width="68.140625" style="0" customWidth="1"/>
    <col min="13" max="13" width="0.85546875" style="0" customWidth="1"/>
    <col min="14" max="14" width="20.421875" style="0" customWidth="1"/>
    <col min="15" max="17" width="0.85546875" style="0" customWidth="1"/>
  </cols>
  <sheetData>
    <row r="1" spans="2:16" ht="0" customHeight="1" hidden="1" thickBot="1">
      <c r="B1" s="290"/>
      <c r="C1" s="291"/>
      <c r="D1" s="291"/>
      <c r="E1" s="291"/>
      <c r="F1" s="291"/>
      <c r="G1" s="292"/>
      <c r="H1" s="291"/>
      <c r="I1" s="291"/>
      <c r="J1" s="291"/>
      <c r="K1" s="291"/>
      <c r="L1" s="291"/>
      <c r="M1" s="291"/>
      <c r="N1" s="291"/>
      <c r="O1" s="291"/>
      <c r="P1" s="293"/>
    </row>
    <row r="2" spans="2:16" ht="60.75" thickTop="1">
      <c r="B2" s="596" t="s">
        <v>203</v>
      </c>
      <c r="C2" s="597"/>
      <c r="D2" s="597"/>
      <c r="E2" s="597"/>
      <c r="F2" s="597"/>
      <c r="G2" s="597"/>
      <c r="H2" s="597"/>
      <c r="I2" s="597"/>
      <c r="J2" s="597"/>
      <c r="K2" s="597"/>
      <c r="L2" s="597"/>
      <c r="M2" s="597"/>
      <c r="N2" s="597"/>
      <c r="O2" s="597"/>
      <c r="P2" s="294"/>
    </row>
    <row r="3" spans="2:16" ht="60">
      <c r="B3" s="598" t="s">
        <v>231</v>
      </c>
      <c r="C3" s="599"/>
      <c r="D3" s="599"/>
      <c r="E3" s="599"/>
      <c r="F3" s="599"/>
      <c r="G3" s="599"/>
      <c r="H3" s="599"/>
      <c r="I3" s="599"/>
      <c r="J3" s="599"/>
      <c r="K3" s="599"/>
      <c r="L3" s="599"/>
      <c r="M3" s="599"/>
      <c r="N3" s="599"/>
      <c r="O3" s="599"/>
      <c r="P3" s="295"/>
    </row>
    <row r="4" spans="2:16" ht="30.75" thickBot="1">
      <c r="B4" s="600" t="s">
        <v>205</v>
      </c>
      <c r="C4" s="601"/>
      <c r="D4" s="601"/>
      <c r="E4" s="601"/>
      <c r="F4" s="601"/>
      <c r="G4" s="601"/>
      <c r="H4" s="601"/>
      <c r="I4" s="601"/>
      <c r="J4" s="601"/>
      <c r="K4" s="601"/>
      <c r="L4" s="601"/>
      <c r="M4" s="601"/>
      <c r="N4" s="601"/>
      <c r="O4" s="601"/>
      <c r="P4" s="296"/>
    </row>
    <row r="5" spans="2:16" ht="24" thickTop="1">
      <c r="B5" s="297" t="s">
        <v>0</v>
      </c>
      <c r="C5" s="156"/>
      <c r="D5" s="160"/>
      <c r="E5" s="156"/>
      <c r="F5" s="161"/>
      <c r="G5" s="298"/>
      <c r="H5" s="161"/>
      <c r="I5" s="161"/>
      <c r="J5" s="161"/>
      <c r="K5" s="299" t="s">
        <v>1</v>
      </c>
      <c r="L5" s="156"/>
      <c r="M5" s="300"/>
      <c r="N5" s="156"/>
      <c r="O5" s="156"/>
      <c r="P5" s="295"/>
    </row>
    <row r="6" spans="2:16" s="307" customFormat="1" ht="17.25" customHeight="1">
      <c r="B6" s="301"/>
      <c r="C6" s="164"/>
      <c r="D6" s="164"/>
      <c r="E6" s="602" t="s">
        <v>206</v>
      </c>
      <c r="F6" s="602"/>
      <c r="G6" s="602"/>
      <c r="H6" s="602"/>
      <c r="I6" s="602"/>
      <c r="J6" s="302"/>
      <c r="K6" s="303"/>
      <c r="L6" s="168"/>
      <c r="M6" s="169"/>
      <c r="N6" s="304" t="s">
        <v>82</v>
      </c>
      <c r="O6" s="305"/>
      <c r="P6" s="306"/>
    </row>
    <row r="7" spans="2:16" s="307" customFormat="1" ht="16.5">
      <c r="B7" s="308" t="s">
        <v>25</v>
      </c>
      <c r="C7" s="164" t="s">
        <v>26</v>
      </c>
      <c r="D7" s="175"/>
      <c r="E7" s="302" t="s">
        <v>2</v>
      </c>
      <c r="F7" s="309"/>
      <c r="G7" s="310" t="s">
        <v>3</v>
      </c>
      <c r="H7" s="309"/>
      <c r="I7" s="302" t="s">
        <v>4</v>
      </c>
      <c r="J7" s="302"/>
      <c r="K7" s="311" t="s">
        <v>16</v>
      </c>
      <c r="L7" s="164" t="s">
        <v>17</v>
      </c>
      <c r="M7" s="178"/>
      <c r="N7" s="304" t="s">
        <v>120</v>
      </c>
      <c r="O7" s="305"/>
      <c r="P7" s="306"/>
    </row>
    <row r="8" spans="2:16" s="307" customFormat="1" ht="17.25" customHeight="1" thickBot="1">
      <c r="B8" s="301"/>
      <c r="C8" s="179" t="s">
        <v>207</v>
      </c>
      <c r="D8" s="180"/>
      <c r="E8" s="181">
        <v>24815.46</v>
      </c>
      <c r="F8" s="182"/>
      <c r="G8" s="272">
        <v>24815.46</v>
      </c>
      <c r="H8" s="182"/>
      <c r="I8" s="181">
        <f>E8-G8</f>
        <v>0</v>
      </c>
      <c r="J8" s="183"/>
      <c r="K8" s="312" t="s">
        <v>13</v>
      </c>
      <c r="L8" s="186" t="s">
        <v>18</v>
      </c>
      <c r="M8" s="180"/>
      <c r="N8" s="187">
        <f>I48-N12-N16-N23</f>
        <v>3663070.09</v>
      </c>
      <c r="O8" s="313"/>
      <c r="P8" s="306"/>
    </row>
    <row r="9" spans="2:16" s="307" customFormat="1" ht="17.25" customHeight="1" thickTop="1">
      <c r="B9" s="301"/>
      <c r="C9" s="179"/>
      <c r="D9" s="188"/>
      <c r="E9" s="188"/>
      <c r="F9" s="188"/>
      <c r="G9" s="226"/>
      <c r="H9" s="188"/>
      <c r="I9" s="188"/>
      <c r="J9" s="188"/>
      <c r="K9" s="312"/>
      <c r="L9" s="186"/>
      <c r="M9" s="180"/>
      <c r="N9" s="182"/>
      <c r="O9" s="313"/>
      <c r="P9" s="306"/>
    </row>
    <row r="10" spans="2:16" s="307" customFormat="1" ht="17.25" customHeight="1">
      <c r="B10" s="308" t="s">
        <v>23</v>
      </c>
      <c r="C10" s="164" t="s">
        <v>27</v>
      </c>
      <c r="D10" s="180"/>
      <c r="E10" s="314"/>
      <c r="F10" s="180"/>
      <c r="G10" s="314"/>
      <c r="H10" s="180"/>
      <c r="I10" s="206"/>
      <c r="J10" s="191"/>
      <c r="K10" s="315" t="s">
        <v>30</v>
      </c>
      <c r="L10" s="193" t="s">
        <v>208</v>
      </c>
      <c r="M10" s="180"/>
      <c r="N10" s="182"/>
      <c r="O10" s="313"/>
      <c r="P10" s="306"/>
    </row>
    <row r="11" spans="2:16" s="307" customFormat="1" ht="17.25" customHeight="1">
      <c r="B11" s="316" t="s">
        <v>13</v>
      </c>
      <c r="C11" s="195" t="s">
        <v>28</v>
      </c>
      <c r="D11" s="180"/>
      <c r="E11" s="317"/>
      <c r="F11" s="180"/>
      <c r="G11" s="314"/>
      <c r="H11" s="235"/>
      <c r="I11" s="317"/>
      <c r="J11" s="235"/>
      <c r="K11" s="318"/>
      <c r="L11" s="179" t="s">
        <v>209</v>
      </c>
      <c r="M11" s="180"/>
      <c r="N11" s="182">
        <v>0</v>
      </c>
      <c r="O11" s="313"/>
      <c r="P11" s="306"/>
    </row>
    <row r="12" spans="2:16" s="307" customFormat="1" ht="17.25" customHeight="1" thickBot="1">
      <c r="B12" s="301"/>
      <c r="C12" s="179" t="s">
        <v>210</v>
      </c>
      <c r="D12" s="180"/>
      <c r="E12" s="181">
        <v>996048.03</v>
      </c>
      <c r="F12" s="182"/>
      <c r="G12" s="181">
        <v>484897.31</v>
      </c>
      <c r="H12" s="182"/>
      <c r="I12" s="181">
        <f>E12-G12</f>
        <v>511150.72000000003</v>
      </c>
      <c r="J12" s="183"/>
      <c r="K12" s="318"/>
      <c r="L12" s="313" t="s">
        <v>211</v>
      </c>
      <c r="M12" s="180"/>
      <c r="N12" s="182">
        <v>5079158.01</v>
      </c>
      <c r="O12" s="313"/>
      <c r="P12" s="306"/>
    </row>
    <row r="13" spans="2:16" s="307" customFormat="1" ht="17.25" customHeight="1" thickBot="1" thickTop="1">
      <c r="B13" s="301"/>
      <c r="C13" s="179"/>
      <c r="D13" s="180"/>
      <c r="E13" s="183"/>
      <c r="F13" s="182"/>
      <c r="G13" s="183"/>
      <c r="H13" s="182"/>
      <c r="I13" s="183"/>
      <c r="J13" s="183"/>
      <c r="K13" s="318"/>
      <c r="L13" s="313"/>
      <c r="M13" s="180"/>
      <c r="N13" s="319">
        <f>SUM(N11:N12)</f>
        <v>5079158.01</v>
      </c>
      <c r="O13" s="313"/>
      <c r="P13" s="306"/>
    </row>
    <row r="14" spans="2:16" s="307" customFormat="1" ht="17.25" customHeight="1" thickTop="1">
      <c r="B14" s="316" t="s">
        <v>15</v>
      </c>
      <c r="C14" s="195" t="s">
        <v>29</v>
      </c>
      <c r="D14" s="180"/>
      <c r="E14" s="182"/>
      <c r="F14" s="182"/>
      <c r="G14" s="182"/>
      <c r="H14" s="182"/>
      <c r="I14" s="182"/>
      <c r="J14" s="182"/>
      <c r="K14" s="301"/>
      <c r="L14" s="313"/>
      <c r="M14" s="313"/>
      <c r="N14" s="313"/>
      <c r="O14" s="313"/>
      <c r="P14" s="306"/>
    </row>
    <row r="15" spans="2:16" s="307" customFormat="1" ht="17.25" customHeight="1">
      <c r="B15" s="301"/>
      <c r="C15" s="179" t="s">
        <v>212</v>
      </c>
      <c r="D15" s="180"/>
      <c r="E15" s="183">
        <v>640717.97</v>
      </c>
      <c r="F15" s="182"/>
      <c r="G15" s="183">
        <v>0</v>
      </c>
      <c r="H15" s="182"/>
      <c r="I15" s="190">
        <f aca="true" t="shared" si="0" ref="I15:I28">E15-G15</f>
        <v>640717.97</v>
      </c>
      <c r="J15" s="183"/>
      <c r="K15" s="320"/>
      <c r="L15" s="193"/>
      <c r="M15" s="180"/>
      <c r="N15" s="321"/>
      <c r="O15" s="313"/>
      <c r="P15" s="306"/>
    </row>
    <row r="16" spans="2:16" s="307" customFormat="1" ht="17.25" customHeight="1" thickBot="1">
      <c r="B16" s="301"/>
      <c r="C16" s="179" t="s">
        <v>156</v>
      </c>
      <c r="D16" s="180"/>
      <c r="E16" s="183">
        <v>231570.72</v>
      </c>
      <c r="F16" s="182"/>
      <c r="G16" s="183">
        <v>122503.61</v>
      </c>
      <c r="H16" s="182"/>
      <c r="I16" s="183">
        <f t="shared" si="0"/>
        <v>109067.11</v>
      </c>
      <c r="J16" s="183"/>
      <c r="K16" s="303"/>
      <c r="L16" s="322"/>
      <c r="M16" s="180"/>
      <c r="N16" s="323"/>
      <c r="O16" s="313"/>
      <c r="P16" s="306"/>
    </row>
    <row r="17" spans="2:16" s="307" customFormat="1" ht="17.25" customHeight="1" thickBot="1" thickTop="1">
      <c r="B17" s="301"/>
      <c r="C17" s="179" t="s">
        <v>158</v>
      </c>
      <c r="D17" s="180"/>
      <c r="E17" s="183">
        <v>2642341.12</v>
      </c>
      <c r="F17" s="182"/>
      <c r="G17" s="183">
        <v>805516.1</v>
      </c>
      <c r="H17" s="182"/>
      <c r="I17" s="183">
        <f t="shared" si="0"/>
        <v>1836825.02</v>
      </c>
      <c r="J17" s="183"/>
      <c r="K17" s="303"/>
      <c r="L17" s="211" t="s">
        <v>47</v>
      </c>
      <c r="M17" s="313"/>
      <c r="N17" s="212">
        <f>N12+N16+N8</f>
        <v>8742228.1</v>
      </c>
      <c r="O17" s="313"/>
      <c r="P17" s="306"/>
    </row>
    <row r="18" spans="2:16" s="307" customFormat="1" ht="17.25" customHeight="1" thickTop="1">
      <c r="B18" s="301"/>
      <c r="C18" s="179" t="s">
        <v>160</v>
      </c>
      <c r="D18" s="180"/>
      <c r="E18" s="183">
        <v>368242.82</v>
      </c>
      <c r="F18" s="182"/>
      <c r="G18" s="183">
        <v>125097.35</v>
      </c>
      <c r="H18" s="182"/>
      <c r="I18" s="183">
        <f t="shared" si="0"/>
        <v>243145.47</v>
      </c>
      <c r="J18" s="183"/>
      <c r="K18" s="303"/>
      <c r="L18" s="211"/>
      <c r="M18" s="313"/>
      <c r="N18" s="201"/>
      <c r="O18" s="313"/>
      <c r="P18" s="306"/>
    </row>
    <row r="19" spans="2:16" s="307" customFormat="1" ht="17.25" customHeight="1">
      <c r="B19" s="301"/>
      <c r="C19" s="179" t="s">
        <v>213</v>
      </c>
      <c r="D19" s="180"/>
      <c r="E19" s="183">
        <v>2848544.7</v>
      </c>
      <c r="F19" s="182"/>
      <c r="G19" s="183">
        <v>0</v>
      </c>
      <c r="H19" s="182"/>
      <c r="I19" s="190">
        <f t="shared" si="0"/>
        <v>2848544.7</v>
      </c>
      <c r="J19" s="183"/>
      <c r="K19" s="324" t="s">
        <v>23</v>
      </c>
      <c r="L19" s="219" t="s">
        <v>24</v>
      </c>
      <c r="M19" s="180"/>
      <c r="N19" s="313"/>
      <c r="O19" s="313"/>
      <c r="P19" s="306"/>
    </row>
    <row r="20" spans="2:16" s="307" customFormat="1" ht="17.25" customHeight="1">
      <c r="B20" s="301"/>
      <c r="C20" s="179" t="s">
        <v>214</v>
      </c>
      <c r="D20" s="180"/>
      <c r="E20" s="183">
        <f>348381.48+2841136.72</f>
        <v>3189518.2</v>
      </c>
      <c r="F20" s="182"/>
      <c r="G20" s="183">
        <v>2950196.32</v>
      </c>
      <c r="H20" s="182"/>
      <c r="I20" s="183">
        <f t="shared" si="0"/>
        <v>239321.88000000035</v>
      </c>
      <c r="J20" s="183"/>
      <c r="K20" s="315" t="s">
        <v>22</v>
      </c>
      <c r="L20" s="186" t="s">
        <v>21</v>
      </c>
      <c r="M20" s="180"/>
      <c r="N20" s="313"/>
      <c r="O20" s="313"/>
      <c r="P20" s="306"/>
    </row>
    <row r="21" spans="2:16" s="307" customFormat="1" ht="17.25" customHeight="1">
      <c r="B21" s="301"/>
      <c r="C21" s="179" t="s">
        <v>215</v>
      </c>
      <c r="D21" s="180"/>
      <c r="E21" s="190">
        <v>477673.06</v>
      </c>
      <c r="F21" s="236"/>
      <c r="G21" s="190">
        <v>145836.39</v>
      </c>
      <c r="H21" s="236"/>
      <c r="I21" s="190">
        <f t="shared" si="0"/>
        <v>331836.67</v>
      </c>
      <c r="J21" s="183"/>
      <c r="K21" s="301"/>
      <c r="L21" s="233" t="s">
        <v>216</v>
      </c>
      <c r="M21" s="313"/>
      <c r="N21" s="236">
        <v>298629.5</v>
      </c>
      <c r="O21" s="313"/>
      <c r="P21" s="306"/>
    </row>
    <row r="22" spans="2:16" s="307" customFormat="1" ht="17.25" customHeight="1">
      <c r="B22" s="301"/>
      <c r="C22" s="179" t="s">
        <v>217</v>
      </c>
      <c r="D22" s="180"/>
      <c r="E22" s="183">
        <v>211831.35</v>
      </c>
      <c r="F22" s="182"/>
      <c r="G22" s="183">
        <v>68207.27</v>
      </c>
      <c r="H22" s="182"/>
      <c r="I22" s="183">
        <f t="shared" si="0"/>
        <v>143624.08000000002</v>
      </c>
      <c r="J22" s="183"/>
      <c r="K22" s="301"/>
      <c r="L22" s="233" t="s">
        <v>183</v>
      </c>
      <c r="M22" s="313"/>
      <c r="N22" s="236">
        <v>0</v>
      </c>
      <c r="O22" s="313"/>
      <c r="P22" s="306"/>
    </row>
    <row r="23" spans="2:16" s="307" customFormat="1" ht="17.25" customHeight="1" thickBot="1">
      <c r="B23" s="301"/>
      <c r="C23" s="179" t="s">
        <v>218</v>
      </c>
      <c r="D23" s="180"/>
      <c r="E23" s="183">
        <v>2140150.26</v>
      </c>
      <c r="F23" s="182"/>
      <c r="G23" s="183">
        <v>878470.47</v>
      </c>
      <c r="H23" s="182"/>
      <c r="I23" s="183">
        <f t="shared" si="0"/>
        <v>1261679.7899999998</v>
      </c>
      <c r="J23" s="183"/>
      <c r="K23" s="301"/>
      <c r="L23" s="313"/>
      <c r="M23" s="313"/>
      <c r="N23" s="207">
        <f>SUM(N21:N22)</f>
        <v>298629.5</v>
      </c>
      <c r="O23" s="313"/>
      <c r="P23" s="306"/>
    </row>
    <row r="24" spans="2:16" s="307" customFormat="1" ht="17.25" customHeight="1" thickTop="1">
      <c r="B24" s="301"/>
      <c r="C24" s="179" t="s">
        <v>219</v>
      </c>
      <c r="D24" s="180"/>
      <c r="E24" s="183">
        <v>16704.55</v>
      </c>
      <c r="F24" s="182"/>
      <c r="G24" s="183">
        <v>11941.74</v>
      </c>
      <c r="H24" s="182"/>
      <c r="I24" s="183">
        <f t="shared" si="0"/>
        <v>4762.8099999999995</v>
      </c>
      <c r="J24" s="183"/>
      <c r="K24" s="301"/>
      <c r="L24" s="313"/>
      <c r="M24" s="313"/>
      <c r="N24" s="182"/>
      <c r="O24" s="313"/>
      <c r="P24" s="306"/>
    </row>
    <row r="25" spans="2:16" s="307" customFormat="1" ht="17.25" customHeight="1">
      <c r="B25" s="301"/>
      <c r="C25" s="179" t="s">
        <v>220</v>
      </c>
      <c r="D25" s="180"/>
      <c r="E25" s="183">
        <v>490950.12</v>
      </c>
      <c r="F25" s="182"/>
      <c r="G25" s="183">
        <v>287733.25</v>
      </c>
      <c r="H25" s="182"/>
      <c r="I25" s="183">
        <f t="shared" si="0"/>
        <v>203216.87</v>
      </c>
      <c r="J25" s="183"/>
      <c r="K25" s="301"/>
      <c r="L25" s="313"/>
      <c r="M25" s="313"/>
      <c r="N25" s="313"/>
      <c r="O25" s="313"/>
      <c r="P25" s="306"/>
    </row>
    <row r="26" spans="2:16" s="307" customFormat="1" ht="17.25" customHeight="1">
      <c r="B26" s="301"/>
      <c r="C26" s="179" t="s">
        <v>221</v>
      </c>
      <c r="D26" s="180"/>
      <c r="E26" s="183">
        <v>80777.75</v>
      </c>
      <c r="F26" s="182"/>
      <c r="G26" s="183">
        <v>62783.73</v>
      </c>
      <c r="H26" s="182"/>
      <c r="I26" s="183">
        <f t="shared" si="0"/>
        <v>17994.019999999997</v>
      </c>
      <c r="J26" s="183"/>
      <c r="K26" s="301"/>
      <c r="L26" s="313"/>
      <c r="M26" s="313"/>
      <c r="N26" s="313"/>
      <c r="O26" s="313"/>
      <c r="P26" s="306"/>
    </row>
    <row r="27" spans="2:16" s="307" customFormat="1" ht="17.25" customHeight="1">
      <c r="B27" s="301"/>
      <c r="C27" s="179" t="s">
        <v>222</v>
      </c>
      <c r="D27" s="180"/>
      <c r="E27" s="183">
        <v>445592.5</v>
      </c>
      <c r="F27" s="325"/>
      <c r="G27" s="183">
        <v>269058.93</v>
      </c>
      <c r="H27" s="182"/>
      <c r="I27" s="183">
        <f t="shared" si="0"/>
        <v>176533.57</v>
      </c>
      <c r="J27" s="183"/>
      <c r="K27" s="301"/>
      <c r="L27" s="313"/>
      <c r="M27" s="313"/>
      <c r="N27" s="313"/>
      <c r="O27" s="313"/>
      <c r="P27" s="306"/>
    </row>
    <row r="28" spans="2:16" s="307" customFormat="1" ht="17.25" customHeight="1">
      <c r="B28" s="301"/>
      <c r="C28" s="179" t="s">
        <v>223</v>
      </c>
      <c r="D28" s="180"/>
      <c r="E28" s="183"/>
      <c r="F28" s="182"/>
      <c r="G28" s="183"/>
      <c r="H28" s="182"/>
      <c r="I28" s="190">
        <f t="shared" si="0"/>
        <v>0</v>
      </c>
      <c r="J28" s="183"/>
      <c r="K28" s="301"/>
      <c r="L28" s="313"/>
      <c r="M28" s="313"/>
      <c r="N28" s="313"/>
      <c r="O28" s="313"/>
      <c r="P28" s="306"/>
    </row>
    <row r="29" spans="2:16" s="307" customFormat="1" ht="17.25" customHeight="1" thickBot="1">
      <c r="B29" s="301"/>
      <c r="C29" s="313"/>
      <c r="D29" s="180"/>
      <c r="E29" s="222">
        <f>SUM(E15:E28)</f>
        <v>13784615.120000001</v>
      </c>
      <c r="F29" s="182"/>
      <c r="G29" s="222">
        <f>SUM(G15:G28)</f>
        <v>5727345.16</v>
      </c>
      <c r="H29" s="182"/>
      <c r="I29" s="207">
        <f>SUM(I15:I28)</f>
        <v>8057269.96</v>
      </c>
      <c r="J29" s="182"/>
      <c r="K29" s="303"/>
      <c r="L29" s="313"/>
      <c r="M29" s="313"/>
      <c r="N29" s="326"/>
      <c r="O29" s="313"/>
      <c r="P29" s="306"/>
    </row>
    <row r="30" spans="2:16" s="307" customFormat="1" ht="17.25" thickBot="1" thickTop="1">
      <c r="B30" s="301"/>
      <c r="C30" s="224" t="s">
        <v>175</v>
      </c>
      <c r="D30" s="188"/>
      <c r="E30" s="225">
        <f>E12+E29</f>
        <v>14780663.15</v>
      </c>
      <c r="F30" s="201"/>
      <c r="G30" s="225">
        <f>G12+G29</f>
        <v>6212242.47</v>
      </c>
      <c r="H30" s="201"/>
      <c r="I30" s="225">
        <f>I29+I12</f>
        <v>8568420.68</v>
      </c>
      <c r="J30" s="226"/>
      <c r="K30" s="301"/>
      <c r="L30" s="313"/>
      <c r="M30" s="313"/>
      <c r="N30" s="313"/>
      <c r="O30" s="313"/>
      <c r="P30" s="306"/>
    </row>
    <row r="31" spans="2:16" s="307" customFormat="1" ht="16.5" thickTop="1">
      <c r="B31" s="301"/>
      <c r="C31" s="224"/>
      <c r="D31" s="188"/>
      <c r="E31" s="201"/>
      <c r="F31" s="201"/>
      <c r="G31" s="201"/>
      <c r="H31" s="201"/>
      <c r="I31" s="201"/>
      <c r="J31" s="226"/>
      <c r="K31" s="301"/>
      <c r="L31" s="313"/>
      <c r="M31" s="313"/>
      <c r="N31" s="313"/>
      <c r="O31" s="313"/>
      <c r="P31" s="306"/>
    </row>
    <row r="32" spans="2:16" s="307" customFormat="1" ht="15.75">
      <c r="B32" s="316" t="s">
        <v>30</v>
      </c>
      <c r="C32" s="195" t="s">
        <v>176</v>
      </c>
      <c r="D32" s="188"/>
      <c r="E32" s="201"/>
      <c r="F32" s="201"/>
      <c r="G32" s="201"/>
      <c r="H32" s="201"/>
      <c r="I32" s="201"/>
      <c r="J32" s="226"/>
      <c r="K32" s="301"/>
      <c r="L32" s="313"/>
      <c r="M32" s="313"/>
      <c r="N32" s="313"/>
      <c r="O32" s="313"/>
      <c r="P32" s="306"/>
    </row>
    <row r="33" spans="2:16" s="307" customFormat="1" ht="15.75">
      <c r="B33" s="301"/>
      <c r="C33" s="195" t="s">
        <v>84</v>
      </c>
      <c r="D33" s="188"/>
      <c r="E33" s="201"/>
      <c r="F33" s="201"/>
      <c r="G33" s="201"/>
      <c r="H33" s="201"/>
      <c r="I33" s="201"/>
      <c r="J33" s="226"/>
      <c r="K33" s="301"/>
      <c r="L33" s="313"/>
      <c r="M33" s="313"/>
      <c r="N33" s="313"/>
      <c r="O33" s="313"/>
      <c r="P33" s="306"/>
    </row>
    <row r="34" spans="2:16" s="307" customFormat="1" ht="15.75">
      <c r="B34" s="301"/>
      <c r="C34" s="179" t="s">
        <v>85</v>
      </c>
      <c r="D34" s="188"/>
      <c r="E34" s="201"/>
      <c r="F34" s="201"/>
      <c r="G34" s="201"/>
      <c r="H34" s="201"/>
      <c r="I34" s="348"/>
      <c r="J34" s="226"/>
      <c r="K34" s="301"/>
      <c r="L34" s="313"/>
      <c r="M34" s="313"/>
      <c r="N34" s="313"/>
      <c r="O34" s="313"/>
      <c r="P34" s="306"/>
    </row>
    <row r="35" spans="2:16" s="307" customFormat="1" ht="15.75">
      <c r="B35" s="301"/>
      <c r="C35" s="179"/>
      <c r="D35" s="188"/>
      <c r="E35" s="201"/>
      <c r="F35" s="201"/>
      <c r="G35" s="201"/>
      <c r="H35" s="201"/>
      <c r="I35" s="201"/>
      <c r="J35" s="226"/>
      <c r="K35" s="301"/>
      <c r="L35" s="313"/>
      <c r="M35" s="313"/>
      <c r="N35" s="313"/>
      <c r="O35" s="313"/>
      <c r="P35" s="306"/>
    </row>
    <row r="36" spans="2:16" s="307" customFormat="1" ht="16.5" thickBot="1">
      <c r="B36" s="301"/>
      <c r="C36" s="224" t="s">
        <v>224</v>
      </c>
      <c r="D36" s="188"/>
      <c r="E36" s="201"/>
      <c r="F36" s="201"/>
      <c r="G36" s="201"/>
      <c r="H36" s="201"/>
      <c r="I36" s="212">
        <f>I30+I34</f>
        <v>8568420.68</v>
      </c>
      <c r="J36" s="226"/>
      <c r="K36" s="301"/>
      <c r="L36" s="313"/>
      <c r="M36" s="313"/>
      <c r="N36" s="313"/>
      <c r="O36" s="313"/>
      <c r="P36" s="306"/>
    </row>
    <row r="37" spans="2:16" s="307" customFormat="1" ht="17.25" customHeight="1" thickTop="1">
      <c r="B37" s="316"/>
      <c r="C37" s="195"/>
      <c r="D37" s="180"/>
      <c r="E37" s="180"/>
      <c r="F37" s="180"/>
      <c r="G37" s="182"/>
      <c r="H37" s="180"/>
      <c r="I37" s="317"/>
      <c r="J37" s="180"/>
      <c r="K37" s="301"/>
      <c r="L37" s="313"/>
      <c r="M37" s="313"/>
      <c r="N37" s="313"/>
      <c r="O37" s="313"/>
      <c r="P37" s="306"/>
    </row>
    <row r="38" spans="2:16" s="307" customFormat="1" ht="17.25" customHeight="1">
      <c r="B38" s="308" t="s">
        <v>31</v>
      </c>
      <c r="C38" s="164" t="s">
        <v>32</v>
      </c>
      <c r="D38" s="180"/>
      <c r="E38" s="235"/>
      <c r="F38" s="180"/>
      <c r="G38" s="182"/>
      <c r="H38" s="180"/>
      <c r="I38" s="182"/>
      <c r="J38" s="182"/>
      <c r="K38" s="327"/>
      <c r="L38" s="313"/>
      <c r="M38" s="328"/>
      <c r="N38" s="328"/>
      <c r="O38" s="313"/>
      <c r="P38" s="306"/>
    </row>
    <row r="39" spans="2:16" s="307" customFormat="1" ht="17.25" customHeight="1">
      <c r="B39" s="316" t="s">
        <v>15</v>
      </c>
      <c r="C39" s="195" t="s">
        <v>33</v>
      </c>
      <c r="D39" s="180"/>
      <c r="E39" s="328"/>
      <c r="F39" s="180"/>
      <c r="G39" s="182"/>
      <c r="H39" s="180"/>
      <c r="I39" s="182"/>
      <c r="J39" s="182"/>
      <c r="K39" s="303"/>
      <c r="L39" s="179"/>
      <c r="M39" s="180"/>
      <c r="N39" s="180" t="s">
        <v>5</v>
      </c>
      <c r="O39" s="313"/>
      <c r="P39" s="306"/>
    </row>
    <row r="40" spans="2:16" s="307" customFormat="1" ht="17.25" customHeight="1" thickBot="1">
      <c r="B40" s="301"/>
      <c r="C40" s="247" t="s">
        <v>225</v>
      </c>
      <c r="D40" s="180"/>
      <c r="E40" s="328"/>
      <c r="F40" s="180"/>
      <c r="G40" s="182"/>
      <c r="H40" s="180"/>
      <c r="I40" s="349">
        <v>372255.18</v>
      </c>
      <c r="J40" s="182"/>
      <c r="K40" s="318"/>
      <c r="L40" s="179"/>
      <c r="M40" s="180"/>
      <c r="N40" s="182" t="s">
        <v>5</v>
      </c>
      <c r="O40" s="313"/>
      <c r="P40" s="306"/>
    </row>
    <row r="41" spans="2:16" s="307" customFormat="1" ht="17.25" customHeight="1" thickTop="1">
      <c r="B41" s="301"/>
      <c r="C41" s="233"/>
      <c r="D41" s="180"/>
      <c r="E41" s="328"/>
      <c r="F41" s="180"/>
      <c r="G41" s="182"/>
      <c r="H41" s="180"/>
      <c r="I41" s="182"/>
      <c r="J41" s="182"/>
      <c r="K41" s="318"/>
      <c r="L41" s="179"/>
      <c r="M41" s="180"/>
      <c r="N41" s="182"/>
      <c r="O41" s="313"/>
      <c r="P41" s="306"/>
    </row>
    <row r="42" spans="2:16" s="307" customFormat="1" ht="17.25" customHeight="1">
      <c r="B42" s="316" t="s">
        <v>34</v>
      </c>
      <c r="C42" s="195" t="s">
        <v>35</v>
      </c>
      <c r="D42" s="180"/>
      <c r="E42" s="180"/>
      <c r="F42" s="180"/>
      <c r="G42" s="182"/>
      <c r="H42" s="180"/>
      <c r="I42" s="325"/>
      <c r="J42" s="325"/>
      <c r="K42" s="303"/>
      <c r="L42" s="179"/>
      <c r="M42" s="180"/>
      <c r="N42" s="180"/>
      <c r="O42" s="313"/>
      <c r="P42" s="306"/>
    </row>
    <row r="43" spans="2:16" s="307" customFormat="1" ht="17.25" customHeight="1">
      <c r="B43" s="316"/>
      <c r="C43" s="179" t="s">
        <v>226</v>
      </c>
      <c r="D43" s="180"/>
      <c r="E43" s="180"/>
      <c r="F43" s="180"/>
      <c r="G43" s="182"/>
      <c r="H43" s="180"/>
      <c r="I43" s="350">
        <v>0</v>
      </c>
      <c r="J43" s="325"/>
      <c r="K43" s="303"/>
      <c r="L43" s="179"/>
      <c r="M43" s="180"/>
      <c r="N43" s="180"/>
      <c r="O43" s="313"/>
      <c r="P43" s="306"/>
    </row>
    <row r="44" spans="2:16" s="307" customFormat="1" ht="17.25" customHeight="1" outlineLevel="1">
      <c r="B44" s="301"/>
      <c r="C44" s="247" t="s">
        <v>227</v>
      </c>
      <c r="D44" s="180"/>
      <c r="E44" s="180"/>
      <c r="F44" s="180"/>
      <c r="G44" s="182"/>
      <c r="H44" s="180"/>
      <c r="I44" s="240">
        <v>100181.74</v>
      </c>
      <c r="J44" s="182"/>
      <c r="K44" s="318"/>
      <c r="L44" s="179"/>
      <c r="M44" s="180"/>
      <c r="N44" s="180"/>
      <c r="O44" s="313"/>
      <c r="P44" s="306"/>
    </row>
    <row r="45" spans="2:16" s="307" customFormat="1" ht="17.25" customHeight="1" thickBot="1">
      <c r="B45" s="301"/>
      <c r="C45" s="247"/>
      <c r="D45" s="180"/>
      <c r="E45" s="180"/>
      <c r="F45" s="180"/>
      <c r="G45" s="182"/>
      <c r="H45" s="180"/>
      <c r="I45" s="187">
        <f>I43+I44</f>
        <v>100181.74</v>
      </c>
      <c r="J45" s="182"/>
      <c r="K45" s="318"/>
      <c r="L45" s="179"/>
      <c r="M45" s="180"/>
      <c r="N45" s="180"/>
      <c r="O45" s="313"/>
      <c r="P45" s="306"/>
    </row>
    <row r="46" spans="2:16" s="307" customFormat="1" ht="17.25" customHeight="1" outlineLevel="1" thickBot="1" thickTop="1">
      <c r="B46" s="301"/>
      <c r="C46" s="195" t="s">
        <v>6</v>
      </c>
      <c r="D46" s="251"/>
      <c r="E46" s="180"/>
      <c r="F46" s="180"/>
      <c r="G46" s="182"/>
      <c r="H46" s="180"/>
      <c r="I46" s="212">
        <f>I45+I40</f>
        <v>472436.92</v>
      </c>
      <c r="J46" s="226"/>
      <c r="K46" s="303"/>
      <c r="L46" s="313"/>
      <c r="M46" s="313"/>
      <c r="N46" s="313"/>
      <c r="O46" s="313"/>
      <c r="P46" s="306"/>
    </row>
    <row r="47" spans="2:16" s="307" customFormat="1" ht="17.25" customHeight="1" outlineLevel="1" thickTop="1">
      <c r="B47" s="301"/>
      <c r="C47" s="195"/>
      <c r="D47" s="180"/>
      <c r="E47" s="180"/>
      <c r="F47" s="180"/>
      <c r="G47" s="182"/>
      <c r="H47" s="180"/>
      <c r="I47" s="201"/>
      <c r="J47" s="182"/>
      <c r="K47" s="318"/>
      <c r="L47" s="313"/>
      <c r="M47" s="313"/>
      <c r="N47" s="329"/>
      <c r="O47" s="313"/>
      <c r="P47" s="306"/>
    </row>
    <row r="48" spans="2:16" s="337" customFormat="1" ht="17.25" customHeight="1" outlineLevel="1" thickBot="1">
      <c r="B48" s="330"/>
      <c r="C48" s="263" t="s">
        <v>193</v>
      </c>
      <c r="D48" s="264"/>
      <c r="E48" s="264"/>
      <c r="F48" s="264"/>
      <c r="G48" s="331"/>
      <c r="H48" s="264"/>
      <c r="I48" s="332">
        <f>I46+I36+I8</f>
        <v>9040857.6</v>
      </c>
      <c r="J48" s="333"/>
      <c r="K48" s="334"/>
      <c r="L48" s="263" t="s">
        <v>228</v>
      </c>
      <c r="M48" s="305"/>
      <c r="N48" s="335">
        <f>N23+N17</f>
        <v>9040857.6</v>
      </c>
      <c r="O48" s="305"/>
      <c r="P48" s="336"/>
    </row>
    <row r="49" spans="2:16" s="307" customFormat="1" ht="9.75" customHeight="1" thickTop="1">
      <c r="B49" s="301"/>
      <c r="C49" s="195"/>
      <c r="D49" s="180"/>
      <c r="E49" s="180"/>
      <c r="F49" s="180"/>
      <c r="G49" s="182"/>
      <c r="H49" s="180"/>
      <c r="I49" s="259"/>
      <c r="J49" s="260"/>
      <c r="K49" s="301"/>
      <c r="L49" s="313"/>
      <c r="M49" s="313"/>
      <c r="N49" s="313"/>
      <c r="O49" s="313"/>
      <c r="P49" s="306"/>
    </row>
    <row r="50" spans="2:16" s="307" customFormat="1" ht="17.25" customHeight="1">
      <c r="B50" s="301"/>
      <c r="C50" s="195" t="s">
        <v>9</v>
      </c>
      <c r="D50" s="180"/>
      <c r="E50" s="180"/>
      <c r="F50" s="180"/>
      <c r="G50" s="182"/>
      <c r="H50" s="180"/>
      <c r="I50" s="259"/>
      <c r="J50" s="260"/>
      <c r="K50" s="303"/>
      <c r="L50" s="195" t="s">
        <v>10</v>
      </c>
      <c r="M50" s="180"/>
      <c r="N50" s="190"/>
      <c r="O50" s="313"/>
      <c r="P50" s="306"/>
    </row>
    <row r="51" spans="2:16" s="307" customFormat="1" ht="17.25" customHeight="1" thickBot="1">
      <c r="B51" s="301"/>
      <c r="C51" s="247" t="s">
        <v>229</v>
      </c>
      <c r="D51" s="313"/>
      <c r="E51" s="313"/>
      <c r="F51" s="313"/>
      <c r="G51" s="325"/>
      <c r="H51" s="313"/>
      <c r="I51" s="272">
        <v>0</v>
      </c>
      <c r="J51" s="313"/>
      <c r="K51" s="303"/>
      <c r="L51" s="247" t="s">
        <v>230</v>
      </c>
      <c r="M51" s="313"/>
      <c r="N51" s="272">
        <v>0</v>
      </c>
      <c r="O51" s="313"/>
      <c r="P51" s="306"/>
    </row>
    <row r="52" spans="2:16" s="307" customFormat="1" ht="6.75" customHeight="1" thickTop="1">
      <c r="B52" s="301"/>
      <c r="C52" s="247"/>
      <c r="D52" s="313"/>
      <c r="E52" s="313"/>
      <c r="F52" s="313"/>
      <c r="G52" s="325"/>
      <c r="H52" s="313"/>
      <c r="I52" s="190"/>
      <c r="J52" s="313"/>
      <c r="K52" s="303"/>
      <c r="L52" s="247"/>
      <c r="M52" s="313"/>
      <c r="N52" s="190"/>
      <c r="O52" s="313"/>
      <c r="P52" s="306"/>
    </row>
    <row r="53" spans="2:16" ht="17.25" customHeight="1">
      <c r="B53" s="338"/>
      <c r="C53" s="339"/>
      <c r="D53" s="156"/>
      <c r="E53" s="156"/>
      <c r="F53" s="156"/>
      <c r="G53" s="340"/>
      <c r="H53" s="156"/>
      <c r="I53" s="341"/>
      <c r="J53" s="156"/>
      <c r="K53" s="342"/>
      <c r="L53" s="339"/>
      <c r="M53" s="343"/>
      <c r="N53" s="341"/>
      <c r="O53" s="343"/>
      <c r="P53" s="295"/>
    </row>
    <row r="54" spans="2:16" ht="9.75" customHeight="1">
      <c r="B54" s="338"/>
      <c r="C54" s="339"/>
      <c r="D54" s="156"/>
      <c r="E54" s="156"/>
      <c r="F54" s="156"/>
      <c r="G54" s="340"/>
      <c r="H54" s="156"/>
      <c r="I54" s="341"/>
      <c r="J54" s="156"/>
      <c r="K54" s="342"/>
      <c r="L54" s="339"/>
      <c r="M54" s="343"/>
      <c r="N54" s="341"/>
      <c r="O54" s="343"/>
      <c r="P54" s="295"/>
    </row>
    <row r="55" spans="2:16" ht="17.25" customHeight="1" thickBot="1">
      <c r="B55" s="338"/>
      <c r="C55" s="339"/>
      <c r="D55" s="156"/>
      <c r="E55" s="156"/>
      <c r="F55" s="156"/>
      <c r="G55" s="340"/>
      <c r="H55" s="156"/>
      <c r="I55" s="156"/>
      <c r="J55" s="156"/>
      <c r="K55" s="342"/>
      <c r="L55" s="156"/>
      <c r="M55" s="270"/>
      <c r="N55" s="156"/>
      <c r="O55" s="156"/>
      <c r="P55" s="296"/>
    </row>
    <row r="56" spans="2:16" ht="17.25" customHeight="1" thickBot="1" thickTop="1">
      <c r="B56" s="344"/>
      <c r="C56" s="282"/>
      <c r="D56" s="282"/>
      <c r="E56" s="282"/>
      <c r="F56" s="282"/>
      <c r="G56" s="345"/>
      <c r="H56" s="282"/>
      <c r="I56" s="282"/>
      <c r="J56" s="282"/>
      <c r="K56" s="282"/>
      <c r="L56" s="282"/>
      <c r="M56" s="282"/>
      <c r="N56" s="282"/>
      <c r="O56" s="282"/>
      <c r="P56" s="346"/>
    </row>
    <row r="57" spans="2:15" ht="17.25" customHeight="1">
      <c r="B57" s="156"/>
      <c r="C57" s="156"/>
      <c r="D57" s="156"/>
      <c r="E57" s="156"/>
      <c r="F57" s="156"/>
      <c r="G57" s="340"/>
      <c r="H57" s="156"/>
      <c r="I57" s="156"/>
      <c r="J57" s="156"/>
      <c r="L57" s="156"/>
      <c r="M57" s="156"/>
      <c r="N57" s="156"/>
      <c r="O57" s="156"/>
    </row>
    <row r="58" spans="2:15" ht="12.75">
      <c r="B58" s="156"/>
      <c r="C58" s="156"/>
      <c r="D58" s="156"/>
      <c r="E58" s="156"/>
      <c r="F58" s="156"/>
      <c r="G58" s="340"/>
      <c r="H58" s="156"/>
      <c r="I58" s="156"/>
      <c r="J58" s="156"/>
      <c r="K58" s="126"/>
      <c r="L58" s="156"/>
      <c r="M58" s="156"/>
      <c r="N58" s="156"/>
      <c r="O58" s="156"/>
    </row>
    <row r="59" spans="2:15" ht="12.75">
      <c r="B59" s="156"/>
      <c r="C59" s="156"/>
      <c r="D59" s="156"/>
      <c r="E59" s="156"/>
      <c r="F59" s="156"/>
      <c r="G59" s="340"/>
      <c r="H59" s="156"/>
      <c r="I59" s="156"/>
      <c r="J59" s="156"/>
      <c r="K59" s="126"/>
      <c r="L59" s="156"/>
      <c r="M59" s="156"/>
      <c r="N59" s="156"/>
      <c r="O59" s="156"/>
    </row>
    <row r="60" s="156" customFormat="1" ht="12.75">
      <c r="G60" s="340"/>
    </row>
    <row r="61" s="156" customFormat="1" ht="12.75">
      <c r="G61" s="340"/>
    </row>
    <row r="62" s="156" customFormat="1" ht="12.75">
      <c r="G62" s="340"/>
    </row>
    <row r="63" s="156" customFormat="1" ht="12.75">
      <c r="G63" s="340"/>
    </row>
    <row r="64" s="156" customFormat="1" ht="12.75">
      <c r="G64" s="340"/>
    </row>
    <row r="65" s="156" customFormat="1" ht="12.75">
      <c r="G65" s="340"/>
    </row>
    <row r="66" s="156" customFormat="1" ht="12.75">
      <c r="G66" s="340"/>
    </row>
    <row r="67" s="156" customFormat="1" ht="12.75">
      <c r="G67" s="340"/>
    </row>
    <row r="68" s="156" customFormat="1" ht="12.75">
      <c r="G68" s="340"/>
    </row>
    <row r="69" s="156" customFormat="1" ht="12.75">
      <c r="G69" s="340"/>
    </row>
    <row r="70" s="156" customFormat="1" ht="12.75">
      <c r="G70" s="340"/>
    </row>
    <row r="71" s="156" customFormat="1" ht="12.75">
      <c r="G71" s="340"/>
    </row>
    <row r="72" s="156" customFormat="1" ht="12.75">
      <c r="G72" s="340"/>
    </row>
    <row r="73" s="156" customFormat="1" ht="12.75">
      <c r="G73" s="340"/>
    </row>
    <row r="74" s="156" customFormat="1" ht="12.75">
      <c r="G74" s="340"/>
    </row>
    <row r="75" s="156" customFormat="1" ht="12.75">
      <c r="G75" s="340"/>
    </row>
    <row r="76" s="156" customFormat="1" ht="12.75">
      <c r="G76" s="340"/>
    </row>
    <row r="77" s="156" customFormat="1" ht="12.75">
      <c r="G77" s="340"/>
    </row>
    <row r="78" s="156" customFormat="1" ht="12.75">
      <c r="G78" s="340"/>
    </row>
    <row r="79" s="156" customFormat="1" ht="12.75">
      <c r="G79" s="340"/>
    </row>
    <row r="80" s="156" customFormat="1" ht="12.75">
      <c r="G80" s="340"/>
    </row>
    <row r="81" s="156" customFormat="1" ht="12.75">
      <c r="G81" s="340"/>
    </row>
    <row r="82" s="156" customFormat="1" ht="12.75">
      <c r="G82" s="340"/>
    </row>
    <row r="83" s="156" customFormat="1" ht="12.75">
      <c r="G83" s="340"/>
    </row>
    <row r="84" s="156" customFormat="1" ht="12.75">
      <c r="G84" s="340"/>
    </row>
    <row r="85" s="156" customFormat="1" ht="12.75">
      <c r="G85" s="340"/>
    </row>
    <row r="86" s="156" customFormat="1" ht="12.75">
      <c r="G86" s="340"/>
    </row>
    <row r="87" s="156" customFormat="1" ht="12.75">
      <c r="G87" s="340"/>
    </row>
    <row r="88" s="156" customFormat="1" ht="12.75">
      <c r="G88" s="340"/>
    </row>
    <row r="89" s="156" customFormat="1" ht="12.75">
      <c r="G89" s="340"/>
    </row>
    <row r="90" s="156" customFormat="1" ht="12.75">
      <c r="G90" s="340"/>
    </row>
    <row r="91" s="156" customFormat="1" ht="12.75">
      <c r="G91" s="340"/>
    </row>
    <row r="92" s="156" customFormat="1" ht="12.75">
      <c r="G92" s="340"/>
    </row>
    <row r="93" s="156" customFormat="1" ht="12.75">
      <c r="G93" s="340"/>
    </row>
    <row r="94" s="156" customFormat="1" ht="12.75">
      <c r="G94" s="340"/>
    </row>
    <row r="95" s="156" customFormat="1" ht="12.75">
      <c r="G95" s="340"/>
    </row>
    <row r="96" s="156" customFormat="1" ht="12.75">
      <c r="G96" s="340"/>
    </row>
    <row r="97" s="156" customFormat="1" ht="12.75">
      <c r="G97" s="340"/>
    </row>
    <row r="98" s="156" customFormat="1" ht="12.75">
      <c r="G98" s="340"/>
    </row>
    <row r="99" s="156" customFormat="1" ht="12.75">
      <c r="G99" s="340"/>
    </row>
    <row r="100" s="156" customFormat="1" ht="12.75">
      <c r="G100" s="340"/>
    </row>
    <row r="101" s="156" customFormat="1" ht="12.75">
      <c r="G101" s="340"/>
    </row>
    <row r="102" s="156" customFormat="1" ht="12.75">
      <c r="G102" s="340"/>
    </row>
    <row r="103" s="156" customFormat="1" ht="12.75">
      <c r="G103" s="340"/>
    </row>
    <row r="104" s="156" customFormat="1" ht="12.75">
      <c r="G104" s="340"/>
    </row>
    <row r="105" s="156" customFormat="1" ht="12.75">
      <c r="G105" s="340"/>
    </row>
    <row r="106" s="156" customFormat="1" ht="12.75">
      <c r="G106" s="340"/>
    </row>
    <row r="107" s="156" customFormat="1" ht="12.75">
      <c r="G107" s="340"/>
    </row>
    <row r="108" s="156" customFormat="1" ht="12.75">
      <c r="G108" s="340"/>
    </row>
    <row r="109" s="156" customFormat="1" ht="12.75">
      <c r="G109" s="340"/>
    </row>
    <row r="110" s="156" customFormat="1" ht="12.75">
      <c r="G110" s="340"/>
    </row>
    <row r="111" s="156" customFormat="1" ht="12.75">
      <c r="G111" s="340"/>
    </row>
    <row r="112" s="156" customFormat="1" ht="12.75">
      <c r="G112" s="340"/>
    </row>
    <row r="113" s="156" customFormat="1" ht="12.75">
      <c r="G113" s="340"/>
    </row>
    <row r="114" s="156" customFormat="1" ht="12.75">
      <c r="G114" s="340"/>
    </row>
    <row r="115" s="156" customFormat="1" ht="12.75">
      <c r="G115" s="340"/>
    </row>
    <row r="116" s="156" customFormat="1" ht="12.75">
      <c r="G116" s="340"/>
    </row>
    <row r="117" s="156" customFormat="1" ht="12.75">
      <c r="G117" s="340"/>
    </row>
    <row r="118" s="156" customFormat="1" ht="12.75">
      <c r="G118" s="340"/>
    </row>
    <row r="119" s="156" customFormat="1" ht="12.75">
      <c r="G119" s="340"/>
    </row>
    <row r="120" s="156" customFormat="1" ht="12.75">
      <c r="G120" s="340"/>
    </row>
    <row r="121" s="156" customFormat="1" ht="12.75">
      <c r="G121" s="340"/>
    </row>
    <row r="122" s="156" customFormat="1" ht="12.75">
      <c r="G122" s="340"/>
    </row>
    <row r="123" s="156" customFormat="1" ht="12.75">
      <c r="G123" s="340"/>
    </row>
    <row r="124" s="156" customFormat="1" ht="12.75">
      <c r="G124" s="340"/>
    </row>
    <row r="125" s="156" customFormat="1" ht="12.75">
      <c r="G125" s="340"/>
    </row>
    <row r="126" s="156" customFormat="1" ht="12.75">
      <c r="G126" s="340"/>
    </row>
    <row r="127" s="156" customFormat="1" ht="12.75">
      <c r="G127" s="340"/>
    </row>
    <row r="128" s="156" customFormat="1" ht="12.75">
      <c r="G128" s="340"/>
    </row>
    <row r="129" s="156" customFormat="1" ht="12.75">
      <c r="G129" s="340"/>
    </row>
    <row r="130" s="156" customFormat="1" ht="12.75">
      <c r="G130" s="340"/>
    </row>
    <row r="131" s="156" customFormat="1" ht="12.75">
      <c r="G131" s="340"/>
    </row>
    <row r="132" s="156" customFormat="1" ht="12.75">
      <c r="G132" s="340"/>
    </row>
    <row r="133" s="156" customFormat="1" ht="12.75">
      <c r="G133" s="340"/>
    </row>
    <row r="134" s="156" customFormat="1" ht="12.75">
      <c r="G134" s="340"/>
    </row>
    <row r="135" s="156" customFormat="1" ht="12.75">
      <c r="G135" s="340"/>
    </row>
    <row r="136" s="156" customFormat="1" ht="12.75">
      <c r="G136" s="340"/>
    </row>
    <row r="137" s="156" customFormat="1" ht="12.75">
      <c r="G137" s="340"/>
    </row>
    <row r="138" s="156" customFormat="1" ht="12.75">
      <c r="G138" s="340"/>
    </row>
    <row r="139" s="156" customFormat="1" ht="12.75">
      <c r="G139" s="340"/>
    </row>
    <row r="140" s="156" customFormat="1" ht="12.75">
      <c r="G140" s="340"/>
    </row>
    <row r="141" s="156" customFormat="1" ht="12.75">
      <c r="G141" s="340"/>
    </row>
    <row r="142" s="156" customFormat="1" ht="12.75">
      <c r="G142" s="340"/>
    </row>
    <row r="143" s="156" customFormat="1" ht="12.75">
      <c r="G143" s="340"/>
    </row>
    <row r="144" s="156" customFormat="1" ht="12.75">
      <c r="G144" s="340"/>
    </row>
    <row r="145" s="156" customFormat="1" ht="12.75">
      <c r="G145" s="340"/>
    </row>
    <row r="146" s="156" customFormat="1" ht="12.75">
      <c r="G146" s="340"/>
    </row>
    <row r="147" s="156" customFormat="1" ht="12.75">
      <c r="G147" s="340"/>
    </row>
    <row r="148" s="156" customFormat="1" ht="12.75">
      <c r="G148" s="340"/>
    </row>
    <row r="149" s="156" customFormat="1" ht="12.75">
      <c r="G149" s="340"/>
    </row>
    <row r="150" s="156" customFormat="1" ht="12.75">
      <c r="G150" s="340"/>
    </row>
    <row r="151" s="156" customFormat="1" ht="12.75">
      <c r="G151" s="340"/>
    </row>
    <row r="152" s="156" customFormat="1" ht="12.75">
      <c r="G152" s="340"/>
    </row>
    <row r="153" s="156" customFormat="1" ht="12.75">
      <c r="G153" s="340"/>
    </row>
    <row r="154" s="156" customFormat="1" ht="12.75">
      <c r="G154" s="340"/>
    </row>
    <row r="155" s="156" customFormat="1" ht="12.75">
      <c r="G155" s="340"/>
    </row>
    <row r="156" s="156" customFormat="1" ht="12.75">
      <c r="G156" s="340"/>
    </row>
    <row r="157" s="156" customFormat="1" ht="12.75">
      <c r="G157" s="340"/>
    </row>
    <row r="158" s="156" customFormat="1" ht="12.75">
      <c r="G158" s="340"/>
    </row>
    <row r="159" s="156" customFormat="1" ht="12.75">
      <c r="G159" s="340"/>
    </row>
    <row r="160" s="156" customFormat="1" ht="12.75">
      <c r="G160" s="340"/>
    </row>
    <row r="161" s="156" customFormat="1" ht="12.75">
      <c r="G161" s="340"/>
    </row>
    <row r="162" s="156" customFormat="1" ht="12.75">
      <c r="G162" s="340"/>
    </row>
    <row r="163" s="156" customFormat="1" ht="12.75">
      <c r="G163" s="340"/>
    </row>
    <row r="164" s="156" customFormat="1" ht="12.75">
      <c r="G164" s="340"/>
    </row>
    <row r="165" s="156" customFormat="1" ht="12.75">
      <c r="G165" s="340"/>
    </row>
    <row r="166" s="156" customFormat="1" ht="12.75">
      <c r="G166" s="340"/>
    </row>
    <row r="167" s="156" customFormat="1" ht="12.75">
      <c r="G167" s="340"/>
    </row>
    <row r="168" s="156" customFormat="1" ht="12.75">
      <c r="G168" s="340"/>
    </row>
    <row r="169" s="156" customFormat="1" ht="12.75">
      <c r="G169" s="340"/>
    </row>
    <row r="170" s="156" customFormat="1" ht="12.75">
      <c r="G170" s="340"/>
    </row>
    <row r="171" s="156" customFormat="1" ht="12.75">
      <c r="G171" s="340"/>
    </row>
    <row r="172" s="156" customFormat="1" ht="12.75">
      <c r="G172" s="340"/>
    </row>
    <row r="173" s="156" customFormat="1" ht="12.75">
      <c r="G173" s="340"/>
    </row>
    <row r="174" s="156" customFormat="1" ht="12.75">
      <c r="G174" s="340"/>
    </row>
    <row r="175" s="156" customFormat="1" ht="12.75">
      <c r="G175" s="340"/>
    </row>
    <row r="176" s="156" customFormat="1" ht="12.75">
      <c r="G176" s="340"/>
    </row>
    <row r="177" s="156" customFormat="1" ht="12.75">
      <c r="G177" s="340"/>
    </row>
    <row r="178" s="156" customFormat="1" ht="12.75">
      <c r="G178" s="340"/>
    </row>
    <row r="179" s="156" customFormat="1" ht="12.75">
      <c r="G179" s="340"/>
    </row>
    <row r="180" s="156" customFormat="1" ht="12.75">
      <c r="G180" s="340"/>
    </row>
    <row r="181" s="156" customFormat="1" ht="12.75">
      <c r="G181" s="340"/>
    </row>
    <row r="182" s="156" customFormat="1" ht="12.75">
      <c r="G182" s="340"/>
    </row>
    <row r="183" s="156" customFormat="1" ht="12.75">
      <c r="G183" s="340"/>
    </row>
    <row r="184" s="156" customFormat="1" ht="12.75">
      <c r="G184" s="340"/>
    </row>
    <row r="185" s="156" customFormat="1" ht="12.75">
      <c r="G185" s="340"/>
    </row>
    <row r="186" s="156" customFormat="1" ht="12.75">
      <c r="G186" s="340"/>
    </row>
    <row r="187" s="156" customFormat="1" ht="12.75">
      <c r="G187" s="340"/>
    </row>
    <row r="188" s="156" customFormat="1" ht="12.75">
      <c r="G188" s="340"/>
    </row>
    <row r="189" s="156" customFormat="1" ht="12.75">
      <c r="G189" s="340"/>
    </row>
    <row r="190" s="156" customFormat="1" ht="12.75">
      <c r="G190" s="340"/>
    </row>
    <row r="191" s="156" customFormat="1" ht="12.75">
      <c r="G191" s="340"/>
    </row>
    <row r="192" s="156" customFormat="1" ht="12.75">
      <c r="G192" s="340"/>
    </row>
    <row r="193" s="156" customFormat="1" ht="12.75">
      <c r="G193" s="340"/>
    </row>
    <row r="194" s="156" customFormat="1" ht="12.75">
      <c r="G194" s="340"/>
    </row>
    <row r="195" s="156" customFormat="1" ht="12.75">
      <c r="G195" s="340"/>
    </row>
    <row r="196" s="156" customFormat="1" ht="12.75">
      <c r="G196" s="340"/>
    </row>
    <row r="197" s="156" customFormat="1" ht="12.75">
      <c r="G197" s="340"/>
    </row>
    <row r="198" s="156" customFormat="1" ht="12.75">
      <c r="G198" s="340"/>
    </row>
    <row r="199" s="156" customFormat="1" ht="12.75">
      <c r="G199" s="340"/>
    </row>
    <row r="200" s="156" customFormat="1" ht="12.75">
      <c r="G200" s="340"/>
    </row>
    <row r="201" s="156" customFormat="1" ht="12.75">
      <c r="G201" s="340"/>
    </row>
    <row r="202" s="156" customFormat="1" ht="12.75">
      <c r="G202" s="340"/>
    </row>
    <row r="203" s="156" customFormat="1" ht="12.75">
      <c r="G203" s="340"/>
    </row>
    <row r="204" s="156" customFormat="1" ht="12.75">
      <c r="G204" s="340"/>
    </row>
    <row r="205" s="156" customFormat="1" ht="12.75">
      <c r="G205" s="340"/>
    </row>
    <row r="206" s="156" customFormat="1" ht="12.75">
      <c r="G206" s="340"/>
    </row>
    <row r="207" s="156" customFormat="1" ht="12.75">
      <c r="G207" s="340"/>
    </row>
    <row r="208" s="156" customFormat="1" ht="12.75">
      <c r="G208" s="340"/>
    </row>
    <row r="209" s="156" customFormat="1" ht="12.75">
      <c r="G209" s="340"/>
    </row>
    <row r="210" s="156" customFormat="1" ht="12.75">
      <c r="G210" s="340"/>
    </row>
    <row r="211" s="156" customFormat="1" ht="12.75">
      <c r="G211" s="340"/>
    </row>
    <row r="212" s="156" customFormat="1" ht="12.75">
      <c r="G212" s="340"/>
    </row>
    <row r="213" s="156" customFormat="1" ht="12.75">
      <c r="G213" s="340"/>
    </row>
    <row r="214" s="156" customFormat="1" ht="12.75">
      <c r="G214" s="340"/>
    </row>
    <row r="215" s="156" customFormat="1" ht="12.75">
      <c r="G215" s="340"/>
    </row>
    <row r="216" s="156" customFormat="1" ht="12.75">
      <c r="G216" s="340"/>
    </row>
    <row r="217" s="156" customFormat="1" ht="12.75">
      <c r="G217" s="340"/>
    </row>
    <row r="218" s="156" customFormat="1" ht="12.75">
      <c r="G218" s="340"/>
    </row>
    <row r="219" s="156" customFormat="1" ht="12.75">
      <c r="G219" s="340"/>
    </row>
    <row r="220" s="156" customFormat="1" ht="12.75">
      <c r="G220" s="340"/>
    </row>
    <row r="221" s="156" customFormat="1" ht="12.75">
      <c r="G221" s="340"/>
    </row>
    <row r="222" s="156" customFormat="1" ht="12.75">
      <c r="G222" s="340"/>
    </row>
    <row r="223" s="156" customFormat="1" ht="12.75">
      <c r="G223" s="340"/>
    </row>
    <row r="224" s="156" customFormat="1" ht="12.75">
      <c r="G224" s="340"/>
    </row>
    <row r="225" s="156" customFormat="1" ht="12.75">
      <c r="G225" s="340"/>
    </row>
    <row r="226" s="156" customFormat="1" ht="12.75">
      <c r="G226" s="340"/>
    </row>
    <row r="227" s="156" customFormat="1" ht="12.75">
      <c r="G227" s="340"/>
    </row>
    <row r="228" s="156" customFormat="1" ht="12.75">
      <c r="G228" s="340"/>
    </row>
    <row r="229" s="156" customFormat="1" ht="12.75">
      <c r="G229" s="340"/>
    </row>
    <row r="230" s="156" customFormat="1" ht="12.75">
      <c r="G230" s="340"/>
    </row>
    <row r="231" s="156" customFormat="1" ht="12.75">
      <c r="G231" s="340"/>
    </row>
    <row r="232" s="156" customFormat="1" ht="12.75">
      <c r="G232" s="340"/>
    </row>
    <row r="233" s="156" customFormat="1" ht="12.75">
      <c r="G233" s="340"/>
    </row>
    <row r="234" s="156" customFormat="1" ht="12.75">
      <c r="G234" s="340"/>
    </row>
    <row r="235" s="156" customFormat="1" ht="12.75">
      <c r="G235" s="340"/>
    </row>
    <row r="236" s="156" customFormat="1" ht="12.75">
      <c r="G236" s="340"/>
    </row>
    <row r="237" s="156" customFormat="1" ht="12.75">
      <c r="G237" s="340"/>
    </row>
    <row r="238" s="156" customFormat="1" ht="12.75">
      <c r="G238" s="340"/>
    </row>
    <row r="239" s="156" customFormat="1" ht="12.75">
      <c r="G239" s="340"/>
    </row>
    <row r="240" s="156" customFormat="1" ht="12.75">
      <c r="G240" s="340"/>
    </row>
    <row r="241" s="156" customFormat="1" ht="12.75">
      <c r="G241" s="340"/>
    </row>
    <row r="242" s="156" customFormat="1" ht="12.75">
      <c r="G242" s="340"/>
    </row>
    <row r="243" s="156" customFormat="1" ht="12.75">
      <c r="G243" s="340"/>
    </row>
    <row r="244" s="156" customFormat="1" ht="12.75">
      <c r="G244" s="340"/>
    </row>
    <row r="245" s="156" customFormat="1" ht="12.75">
      <c r="G245" s="340"/>
    </row>
    <row r="246" s="156" customFormat="1" ht="12.75">
      <c r="G246" s="340"/>
    </row>
    <row r="247" s="156" customFormat="1" ht="12.75">
      <c r="G247" s="340"/>
    </row>
    <row r="248" s="156" customFormat="1" ht="12.75">
      <c r="G248" s="340"/>
    </row>
    <row r="249" s="156" customFormat="1" ht="12.75">
      <c r="G249" s="340"/>
    </row>
    <row r="250" s="156" customFormat="1" ht="12.75">
      <c r="G250" s="340"/>
    </row>
    <row r="251" s="156" customFormat="1" ht="12.75">
      <c r="G251" s="340"/>
    </row>
    <row r="252" s="156" customFormat="1" ht="12.75">
      <c r="G252" s="340"/>
    </row>
    <row r="253" s="156" customFormat="1" ht="12.75">
      <c r="G253" s="340"/>
    </row>
    <row r="254" s="156" customFormat="1" ht="12.75">
      <c r="G254" s="340"/>
    </row>
    <row r="255" s="156" customFormat="1" ht="12.75">
      <c r="G255" s="340"/>
    </row>
    <row r="256" s="156" customFormat="1" ht="12.75">
      <c r="G256" s="340"/>
    </row>
    <row r="257" s="156" customFormat="1" ht="12.75">
      <c r="G257" s="340"/>
    </row>
    <row r="258" s="156" customFormat="1" ht="12.75">
      <c r="G258" s="340"/>
    </row>
    <row r="259" s="156" customFormat="1" ht="12.75">
      <c r="G259" s="340"/>
    </row>
    <row r="260" s="156" customFormat="1" ht="12.75">
      <c r="G260" s="340"/>
    </row>
    <row r="261" s="156" customFormat="1" ht="12.75">
      <c r="G261" s="340"/>
    </row>
    <row r="262" s="156" customFormat="1" ht="12.75">
      <c r="G262" s="340"/>
    </row>
    <row r="263" s="156" customFormat="1" ht="12.75">
      <c r="G263" s="340"/>
    </row>
    <row r="264" s="156" customFormat="1" ht="12.75">
      <c r="G264" s="340"/>
    </row>
    <row r="265" s="156" customFormat="1" ht="12.75">
      <c r="G265" s="340"/>
    </row>
    <row r="266" s="156" customFormat="1" ht="12.75">
      <c r="G266" s="340"/>
    </row>
    <row r="267" s="156" customFormat="1" ht="12.75">
      <c r="G267" s="340"/>
    </row>
    <row r="268" s="156" customFormat="1" ht="12.75">
      <c r="G268" s="340"/>
    </row>
    <row r="269" s="156" customFormat="1" ht="12.75">
      <c r="G269" s="340"/>
    </row>
    <row r="270" s="156" customFormat="1" ht="12.75">
      <c r="G270" s="340"/>
    </row>
    <row r="271" s="156" customFormat="1" ht="12.75">
      <c r="G271" s="340"/>
    </row>
    <row r="272" s="156" customFormat="1" ht="12.75">
      <c r="G272" s="340"/>
    </row>
    <row r="273" s="156" customFormat="1" ht="12.75">
      <c r="G273" s="340"/>
    </row>
    <row r="274" s="156" customFormat="1" ht="12.75">
      <c r="G274" s="340"/>
    </row>
    <row r="275" s="156" customFormat="1" ht="12.75">
      <c r="G275" s="340"/>
    </row>
    <row r="276" s="156" customFormat="1" ht="12.75">
      <c r="G276" s="340"/>
    </row>
    <row r="277" s="156" customFormat="1" ht="12.75">
      <c r="G277" s="340"/>
    </row>
    <row r="278" s="156" customFormat="1" ht="12.75">
      <c r="G278" s="340"/>
    </row>
    <row r="279" s="156" customFormat="1" ht="12.75">
      <c r="G279" s="340"/>
    </row>
    <row r="280" s="156" customFormat="1" ht="12.75">
      <c r="G280" s="340"/>
    </row>
    <row r="281" s="156" customFormat="1" ht="12.75">
      <c r="G281" s="340"/>
    </row>
    <row r="282" s="156" customFormat="1" ht="12.75">
      <c r="G282" s="340"/>
    </row>
    <row r="283" s="156" customFormat="1" ht="12.75">
      <c r="G283" s="340"/>
    </row>
    <row r="284" s="156" customFormat="1" ht="12.75">
      <c r="G284" s="340"/>
    </row>
    <row r="285" s="156" customFormat="1" ht="12.75">
      <c r="G285" s="340"/>
    </row>
    <row r="286" s="156" customFormat="1" ht="12.75">
      <c r="G286" s="340"/>
    </row>
    <row r="287" s="156" customFormat="1" ht="12.75">
      <c r="G287" s="340"/>
    </row>
    <row r="288" s="156" customFormat="1" ht="12.75">
      <c r="G288" s="340"/>
    </row>
    <row r="289" s="156" customFormat="1" ht="12.75">
      <c r="G289" s="340"/>
    </row>
    <row r="290" s="156" customFormat="1" ht="12.75">
      <c r="G290" s="340"/>
    </row>
    <row r="291" s="156" customFormat="1" ht="12.75">
      <c r="G291" s="340"/>
    </row>
    <row r="292" s="156" customFormat="1" ht="12.75">
      <c r="G292" s="340"/>
    </row>
    <row r="293" s="156" customFormat="1" ht="12.75">
      <c r="G293" s="340"/>
    </row>
    <row r="294" s="156" customFormat="1" ht="12.75">
      <c r="G294" s="340"/>
    </row>
    <row r="295" s="156" customFormat="1" ht="12.75">
      <c r="G295" s="340"/>
    </row>
    <row r="296" s="156" customFormat="1" ht="12.75">
      <c r="G296" s="340"/>
    </row>
    <row r="297" s="156" customFormat="1" ht="12.75">
      <c r="G297" s="340"/>
    </row>
    <row r="298" s="156" customFormat="1" ht="12.75">
      <c r="G298" s="340"/>
    </row>
    <row r="299" s="156" customFormat="1" ht="12.75">
      <c r="G299" s="340"/>
    </row>
    <row r="300" s="156" customFormat="1" ht="12.75">
      <c r="G300" s="340"/>
    </row>
    <row r="301" s="156" customFormat="1" ht="12.75">
      <c r="G301" s="340"/>
    </row>
    <row r="302" s="156" customFormat="1" ht="12.75">
      <c r="G302" s="340"/>
    </row>
    <row r="303" s="156" customFormat="1" ht="12.75">
      <c r="G303" s="340"/>
    </row>
    <row r="304" s="156" customFormat="1" ht="12.75">
      <c r="G304" s="340"/>
    </row>
    <row r="305" s="156" customFormat="1" ht="12.75">
      <c r="G305" s="340"/>
    </row>
    <row r="306" s="156" customFormat="1" ht="12.75">
      <c r="G306" s="340"/>
    </row>
    <row r="307" s="156" customFormat="1" ht="12.75">
      <c r="G307" s="340"/>
    </row>
    <row r="308" s="156" customFormat="1" ht="12.75">
      <c r="G308" s="340"/>
    </row>
    <row r="309" s="156" customFormat="1" ht="12.75">
      <c r="G309" s="340"/>
    </row>
    <row r="310" s="156" customFormat="1" ht="12.75">
      <c r="G310" s="340"/>
    </row>
    <row r="311" s="156" customFormat="1" ht="12.75">
      <c r="G311" s="340"/>
    </row>
    <row r="312" s="156" customFormat="1" ht="12.75">
      <c r="G312" s="340"/>
    </row>
    <row r="313" s="156" customFormat="1" ht="12.75">
      <c r="G313" s="340"/>
    </row>
    <row r="314" s="156" customFormat="1" ht="12.75">
      <c r="G314" s="340"/>
    </row>
    <row r="315" s="156" customFormat="1" ht="12.75">
      <c r="G315" s="340"/>
    </row>
    <row r="316" s="156" customFormat="1" ht="12.75">
      <c r="G316" s="340"/>
    </row>
    <row r="317" s="156" customFormat="1" ht="12.75">
      <c r="G317" s="340"/>
    </row>
    <row r="318" s="156" customFormat="1" ht="12.75">
      <c r="G318" s="340"/>
    </row>
    <row r="319" s="156" customFormat="1" ht="12.75">
      <c r="G319" s="340"/>
    </row>
    <row r="320" s="156" customFormat="1" ht="12.75">
      <c r="G320" s="340"/>
    </row>
    <row r="321" s="156" customFormat="1" ht="12.75">
      <c r="G321" s="340"/>
    </row>
    <row r="322" s="156" customFormat="1" ht="12.75">
      <c r="G322" s="340"/>
    </row>
    <row r="323" s="156" customFormat="1" ht="12.75">
      <c r="G323" s="340"/>
    </row>
    <row r="324" s="156" customFormat="1" ht="12.75">
      <c r="G324" s="340"/>
    </row>
    <row r="325" s="156" customFormat="1" ht="12.75">
      <c r="G325" s="340"/>
    </row>
    <row r="326" s="156" customFormat="1" ht="12.75">
      <c r="G326" s="340"/>
    </row>
    <row r="327" s="156" customFormat="1" ht="12.75">
      <c r="G327" s="340"/>
    </row>
    <row r="328" s="156" customFormat="1" ht="12.75">
      <c r="G328" s="340"/>
    </row>
    <row r="329" s="156" customFormat="1" ht="12.75">
      <c r="G329" s="340"/>
    </row>
    <row r="330" s="156" customFormat="1" ht="12.75">
      <c r="G330" s="340"/>
    </row>
    <row r="331" s="156" customFormat="1" ht="12.75">
      <c r="G331" s="340"/>
    </row>
    <row r="332" s="156" customFormat="1" ht="12.75">
      <c r="G332" s="340"/>
    </row>
    <row r="333" s="156" customFormat="1" ht="12.75">
      <c r="G333" s="340"/>
    </row>
    <row r="334" s="156" customFormat="1" ht="12.75">
      <c r="G334" s="340"/>
    </row>
    <row r="335" s="156" customFormat="1" ht="12.75">
      <c r="G335" s="340"/>
    </row>
    <row r="336" s="156" customFormat="1" ht="12.75">
      <c r="G336" s="340"/>
    </row>
    <row r="337" s="156" customFormat="1" ht="12.75">
      <c r="G337" s="340"/>
    </row>
    <row r="338" s="156" customFormat="1" ht="12.75">
      <c r="G338" s="340"/>
    </row>
    <row r="339" s="156" customFormat="1" ht="12.75">
      <c r="G339" s="340"/>
    </row>
    <row r="340" s="156" customFormat="1" ht="12.75">
      <c r="G340" s="340"/>
    </row>
    <row r="341" s="156" customFormat="1" ht="12.75">
      <c r="G341" s="340"/>
    </row>
    <row r="342" s="156" customFormat="1" ht="12.75">
      <c r="G342" s="340"/>
    </row>
    <row r="343" s="156" customFormat="1" ht="12.75">
      <c r="G343" s="340"/>
    </row>
    <row r="344" s="156" customFormat="1" ht="12.75">
      <c r="G344" s="340"/>
    </row>
    <row r="345" s="156" customFormat="1" ht="12.75">
      <c r="G345" s="340"/>
    </row>
    <row r="346" s="156" customFormat="1" ht="12.75">
      <c r="G346" s="340"/>
    </row>
    <row r="347" s="156" customFormat="1" ht="12.75">
      <c r="G347" s="340"/>
    </row>
    <row r="348" s="156" customFormat="1" ht="12.75">
      <c r="G348" s="340"/>
    </row>
    <row r="349" s="156" customFormat="1" ht="12.75">
      <c r="G349" s="340"/>
    </row>
    <row r="350" s="156" customFormat="1" ht="12.75">
      <c r="G350" s="340"/>
    </row>
    <row r="351" s="156" customFormat="1" ht="12.75">
      <c r="G351" s="340"/>
    </row>
    <row r="352" s="156" customFormat="1" ht="12.75">
      <c r="G352" s="340"/>
    </row>
    <row r="353" s="156" customFormat="1" ht="12.75">
      <c r="G353" s="340"/>
    </row>
    <row r="354" s="156" customFormat="1" ht="12.75">
      <c r="G354" s="340"/>
    </row>
    <row r="355" s="156" customFormat="1" ht="12.75">
      <c r="G355" s="340"/>
    </row>
    <row r="356" s="156" customFormat="1" ht="12.75">
      <c r="G356" s="340"/>
    </row>
    <row r="357" s="156" customFormat="1" ht="12.75">
      <c r="G357" s="340"/>
    </row>
    <row r="358" s="156" customFormat="1" ht="12.75">
      <c r="G358" s="340"/>
    </row>
    <row r="359" s="156" customFormat="1" ht="12.75">
      <c r="G359" s="340"/>
    </row>
    <row r="360" s="156" customFormat="1" ht="12.75">
      <c r="G360" s="340"/>
    </row>
    <row r="361" s="156" customFormat="1" ht="12.75">
      <c r="G361" s="340"/>
    </row>
    <row r="362" s="156" customFormat="1" ht="12.75">
      <c r="G362" s="340"/>
    </row>
    <row r="363" s="156" customFormat="1" ht="12.75">
      <c r="G363" s="340"/>
    </row>
    <row r="364" s="156" customFormat="1" ht="12.75">
      <c r="G364" s="340"/>
    </row>
    <row r="365" s="156" customFormat="1" ht="12.75">
      <c r="G365" s="340"/>
    </row>
    <row r="366" s="156" customFormat="1" ht="12.75">
      <c r="G366" s="340"/>
    </row>
    <row r="367" s="156" customFormat="1" ht="12.75">
      <c r="G367" s="340"/>
    </row>
    <row r="368" s="156" customFormat="1" ht="12.75">
      <c r="G368" s="340"/>
    </row>
    <row r="369" s="156" customFormat="1" ht="12.75">
      <c r="G369" s="340"/>
    </row>
    <row r="370" s="156" customFormat="1" ht="12.75">
      <c r="G370" s="340"/>
    </row>
    <row r="371" s="156" customFormat="1" ht="12.75">
      <c r="G371" s="340"/>
    </row>
    <row r="372" s="156" customFormat="1" ht="12.75">
      <c r="G372" s="340"/>
    </row>
    <row r="373" s="156" customFormat="1" ht="12.75">
      <c r="G373" s="340"/>
    </row>
    <row r="374" s="156" customFormat="1" ht="12.75">
      <c r="G374" s="340"/>
    </row>
    <row r="375" s="156" customFormat="1" ht="12.75">
      <c r="G375" s="340"/>
    </row>
    <row r="376" s="156" customFormat="1" ht="12.75">
      <c r="G376" s="340"/>
    </row>
    <row r="377" s="156" customFormat="1" ht="12.75">
      <c r="G377" s="340"/>
    </row>
    <row r="378" s="156" customFormat="1" ht="12.75">
      <c r="G378" s="340"/>
    </row>
    <row r="379" s="156" customFormat="1" ht="12.75">
      <c r="G379" s="340"/>
    </row>
    <row r="380" s="156" customFormat="1" ht="12.75">
      <c r="G380" s="340"/>
    </row>
    <row r="381" s="156" customFormat="1" ht="12.75">
      <c r="G381" s="340"/>
    </row>
    <row r="382" s="156" customFormat="1" ht="12.75">
      <c r="G382" s="340"/>
    </row>
    <row r="383" s="156" customFormat="1" ht="12.75">
      <c r="G383" s="340"/>
    </row>
    <row r="384" s="156" customFormat="1" ht="12.75">
      <c r="G384" s="340"/>
    </row>
    <row r="385" s="156" customFormat="1" ht="12.75">
      <c r="G385" s="340"/>
    </row>
    <row r="386" s="156" customFormat="1" ht="12.75">
      <c r="G386" s="340"/>
    </row>
    <row r="387" s="156" customFormat="1" ht="12.75">
      <c r="G387" s="340"/>
    </row>
    <row r="388" s="156" customFormat="1" ht="12.75">
      <c r="G388" s="340"/>
    </row>
    <row r="389" s="156" customFormat="1" ht="12.75">
      <c r="G389" s="340"/>
    </row>
    <row r="390" s="156" customFormat="1" ht="12.75">
      <c r="G390" s="340"/>
    </row>
    <row r="391" s="156" customFormat="1" ht="12.75">
      <c r="G391" s="340"/>
    </row>
    <row r="392" s="156" customFormat="1" ht="12.75">
      <c r="G392" s="340"/>
    </row>
    <row r="393" s="156" customFormat="1" ht="12.75">
      <c r="G393" s="340"/>
    </row>
    <row r="394" s="156" customFormat="1" ht="12.75">
      <c r="G394" s="340"/>
    </row>
    <row r="395" s="156" customFormat="1" ht="12.75">
      <c r="G395" s="340"/>
    </row>
    <row r="396" s="156" customFormat="1" ht="12.75">
      <c r="G396" s="340"/>
    </row>
    <row r="397" s="156" customFormat="1" ht="12.75">
      <c r="G397" s="340"/>
    </row>
    <row r="398" s="156" customFormat="1" ht="12.75">
      <c r="G398" s="340"/>
    </row>
    <row r="399" s="156" customFormat="1" ht="12.75">
      <c r="G399" s="340"/>
    </row>
    <row r="400" s="156" customFormat="1" ht="12.75">
      <c r="G400" s="340"/>
    </row>
    <row r="401" s="156" customFormat="1" ht="12.75">
      <c r="G401" s="340"/>
    </row>
    <row r="402" s="156" customFormat="1" ht="12.75">
      <c r="G402" s="340"/>
    </row>
    <row r="403" s="156" customFormat="1" ht="12.75">
      <c r="G403" s="340"/>
    </row>
    <row r="404" s="156" customFormat="1" ht="12.75">
      <c r="G404" s="340"/>
    </row>
    <row r="405" s="156" customFormat="1" ht="12.75">
      <c r="G405" s="340"/>
    </row>
    <row r="406" s="156" customFormat="1" ht="12.75">
      <c r="G406" s="340"/>
    </row>
    <row r="407" s="156" customFormat="1" ht="12.75">
      <c r="G407" s="340"/>
    </row>
    <row r="408" s="156" customFormat="1" ht="12.75">
      <c r="G408" s="340"/>
    </row>
    <row r="409" s="156" customFormat="1" ht="12.75">
      <c r="G409" s="340"/>
    </row>
    <row r="410" s="156" customFormat="1" ht="12.75">
      <c r="G410" s="340"/>
    </row>
    <row r="411" s="156" customFormat="1" ht="12.75">
      <c r="G411" s="340"/>
    </row>
    <row r="412" s="156" customFormat="1" ht="12.75">
      <c r="G412" s="340"/>
    </row>
    <row r="413" s="156" customFormat="1" ht="12.75">
      <c r="G413" s="340"/>
    </row>
    <row r="414" s="156" customFormat="1" ht="12.75">
      <c r="G414" s="340"/>
    </row>
    <row r="415" s="156" customFormat="1" ht="12.75">
      <c r="G415" s="340"/>
    </row>
    <row r="416" s="156" customFormat="1" ht="12.75">
      <c r="G416" s="340"/>
    </row>
    <row r="417" s="156" customFormat="1" ht="12.75">
      <c r="G417" s="340"/>
    </row>
    <row r="418" s="156" customFormat="1" ht="12.75">
      <c r="G418" s="340"/>
    </row>
    <row r="419" s="156" customFormat="1" ht="12.75">
      <c r="G419" s="340"/>
    </row>
    <row r="420" s="156" customFormat="1" ht="12.75">
      <c r="G420" s="340"/>
    </row>
    <row r="421" s="156" customFormat="1" ht="12.75">
      <c r="G421" s="340"/>
    </row>
    <row r="422" s="156" customFormat="1" ht="12.75">
      <c r="G422" s="340"/>
    </row>
    <row r="423" s="156" customFormat="1" ht="12.75">
      <c r="G423" s="340"/>
    </row>
    <row r="424" s="156" customFormat="1" ht="12.75">
      <c r="G424" s="340"/>
    </row>
    <row r="425" s="156" customFormat="1" ht="12.75">
      <c r="G425" s="340"/>
    </row>
    <row r="426" s="156" customFormat="1" ht="12.75">
      <c r="G426" s="340"/>
    </row>
    <row r="427" s="156" customFormat="1" ht="12.75">
      <c r="G427" s="340"/>
    </row>
    <row r="428" s="156" customFormat="1" ht="12.75">
      <c r="G428" s="340"/>
    </row>
    <row r="429" s="156" customFormat="1" ht="12.75">
      <c r="G429" s="340"/>
    </row>
    <row r="430" s="156" customFormat="1" ht="12.75">
      <c r="G430" s="340"/>
    </row>
    <row r="431" s="156" customFormat="1" ht="12.75">
      <c r="G431" s="340"/>
    </row>
    <row r="432" s="156" customFormat="1" ht="12.75">
      <c r="G432" s="340"/>
    </row>
    <row r="433" s="156" customFormat="1" ht="12.75">
      <c r="G433" s="340"/>
    </row>
    <row r="434" s="156" customFormat="1" ht="12.75">
      <c r="G434" s="340"/>
    </row>
    <row r="435" s="156" customFormat="1" ht="12.75">
      <c r="G435" s="340"/>
    </row>
    <row r="436" s="156" customFormat="1" ht="12.75">
      <c r="G436" s="340"/>
    </row>
    <row r="437" s="156" customFormat="1" ht="12.75">
      <c r="G437" s="340"/>
    </row>
    <row r="438" s="156" customFormat="1" ht="12.75">
      <c r="G438" s="340"/>
    </row>
    <row r="439" s="156" customFormat="1" ht="12.75">
      <c r="G439" s="340"/>
    </row>
    <row r="440" s="156" customFormat="1" ht="12.75">
      <c r="G440" s="340"/>
    </row>
    <row r="441" s="156" customFormat="1" ht="12.75">
      <c r="G441" s="340"/>
    </row>
    <row r="442" s="156" customFormat="1" ht="12.75">
      <c r="G442" s="340"/>
    </row>
    <row r="443" s="156" customFormat="1" ht="12.75">
      <c r="G443" s="340"/>
    </row>
    <row r="444" s="156" customFormat="1" ht="12.75">
      <c r="G444" s="340"/>
    </row>
    <row r="445" s="156" customFormat="1" ht="12.75">
      <c r="G445" s="340"/>
    </row>
    <row r="446" spans="7:15" s="156" customFormat="1" ht="12.75">
      <c r="G446" s="340"/>
      <c r="L446"/>
      <c r="M446"/>
      <c r="N446"/>
      <c r="O446"/>
    </row>
    <row r="447" spans="7:33" s="156" customFormat="1" ht="12.75">
      <c r="G447" s="340"/>
      <c r="L447"/>
      <c r="M447"/>
      <c r="N447"/>
      <c r="O447"/>
      <c r="P447"/>
      <c r="Q447"/>
      <c r="R447"/>
      <c r="S447"/>
      <c r="T447"/>
      <c r="U447"/>
      <c r="V447"/>
      <c r="W447"/>
      <c r="X447"/>
      <c r="Y447"/>
      <c r="Z447"/>
      <c r="AA447"/>
      <c r="AB447"/>
      <c r="AC447"/>
      <c r="AD447"/>
      <c r="AE447"/>
      <c r="AF447"/>
      <c r="AG447"/>
    </row>
    <row r="448" spans="7:33" s="156" customFormat="1" ht="12.75">
      <c r="G448" s="340"/>
      <c r="L448"/>
      <c r="M448"/>
      <c r="N448"/>
      <c r="O448"/>
      <c r="P448"/>
      <c r="Q448"/>
      <c r="R448"/>
      <c r="S448"/>
      <c r="T448"/>
      <c r="U448"/>
      <c r="V448"/>
      <c r="W448"/>
      <c r="X448"/>
      <c r="Y448"/>
      <c r="Z448"/>
      <c r="AA448"/>
      <c r="AB448"/>
      <c r="AC448"/>
      <c r="AD448"/>
      <c r="AE448"/>
      <c r="AF448"/>
      <c r="AG448"/>
    </row>
    <row r="449" spans="7:33" s="156" customFormat="1" ht="12.75">
      <c r="G449" s="340"/>
      <c r="L449"/>
      <c r="M449"/>
      <c r="N449"/>
      <c r="O449"/>
      <c r="P449"/>
      <c r="Q449"/>
      <c r="R449"/>
      <c r="S449"/>
      <c r="T449"/>
      <c r="U449"/>
      <c r="V449"/>
      <c r="W449"/>
      <c r="X449"/>
      <c r="Y449"/>
      <c r="Z449"/>
      <c r="AA449"/>
      <c r="AB449"/>
      <c r="AC449"/>
      <c r="AD449"/>
      <c r="AE449"/>
      <c r="AF449"/>
      <c r="AG449"/>
    </row>
    <row r="450" spans="7:33" s="156" customFormat="1" ht="12.75">
      <c r="G450" s="340"/>
      <c r="L450"/>
      <c r="M450"/>
      <c r="N450"/>
      <c r="O450"/>
      <c r="P450"/>
      <c r="Q450"/>
      <c r="R450"/>
      <c r="S450"/>
      <c r="T450"/>
      <c r="U450"/>
      <c r="V450"/>
      <c r="W450"/>
      <c r="X450"/>
      <c r="Y450"/>
      <c r="Z450"/>
      <c r="AA450"/>
      <c r="AB450"/>
      <c r="AC450"/>
      <c r="AD450"/>
      <c r="AE450"/>
      <c r="AF450"/>
      <c r="AG450"/>
    </row>
    <row r="451" spans="7:33" s="156" customFormat="1" ht="12.75">
      <c r="G451" s="340"/>
      <c r="L451"/>
      <c r="M451"/>
      <c r="N451"/>
      <c r="O451"/>
      <c r="P451"/>
      <c r="Q451"/>
      <c r="R451"/>
      <c r="S451"/>
      <c r="T451"/>
      <c r="U451"/>
      <c r="V451"/>
      <c r="W451"/>
      <c r="X451"/>
      <c r="Y451"/>
      <c r="Z451"/>
      <c r="AA451"/>
      <c r="AB451"/>
      <c r="AC451"/>
      <c r="AD451"/>
      <c r="AE451"/>
      <c r="AF451"/>
      <c r="AG451"/>
    </row>
    <row r="452" spans="7:33" s="156" customFormat="1" ht="12.75">
      <c r="G452" s="340"/>
      <c r="L452"/>
      <c r="M452"/>
      <c r="N452"/>
      <c r="O452"/>
      <c r="P452"/>
      <c r="Q452"/>
      <c r="R452"/>
      <c r="S452"/>
      <c r="T452"/>
      <c r="U452"/>
      <c r="V452"/>
      <c r="W452"/>
      <c r="X452"/>
      <c r="Y452"/>
      <c r="Z452"/>
      <c r="AA452"/>
      <c r="AB452"/>
      <c r="AC452"/>
      <c r="AD452"/>
      <c r="AE452"/>
      <c r="AF452"/>
      <c r="AG452"/>
    </row>
    <row r="453" spans="7:33" s="156" customFormat="1" ht="12.75">
      <c r="G453" s="340"/>
      <c r="L453"/>
      <c r="M453"/>
      <c r="N453"/>
      <c r="O453"/>
      <c r="P453"/>
      <c r="Q453"/>
      <c r="R453"/>
      <c r="S453"/>
      <c r="T453"/>
      <c r="U453"/>
      <c r="V453"/>
      <c r="W453"/>
      <c r="X453"/>
      <c r="Y453"/>
      <c r="Z453"/>
      <c r="AA453"/>
      <c r="AB453"/>
      <c r="AC453"/>
      <c r="AD453"/>
      <c r="AE453"/>
      <c r="AF453"/>
      <c r="AG453"/>
    </row>
    <row r="454" spans="2:10" ht="12.75">
      <c r="B454" s="156"/>
      <c r="C454" s="156"/>
      <c r="D454" s="156"/>
      <c r="E454" s="156"/>
      <c r="F454" s="156"/>
      <c r="G454" s="340"/>
      <c r="H454" s="156"/>
      <c r="I454" s="156"/>
      <c r="J454" s="156"/>
    </row>
    <row r="455" spans="2:10" ht="12.75">
      <c r="B455" s="156"/>
      <c r="C455" s="156"/>
      <c r="D455" s="156"/>
      <c r="E455" s="156"/>
      <c r="F455" s="156"/>
      <c r="G455" s="340"/>
      <c r="H455" s="156"/>
      <c r="I455" s="156"/>
      <c r="J455" s="156"/>
    </row>
    <row r="456" spans="2:10" ht="12.75">
      <c r="B456" s="156"/>
      <c r="C456" s="156"/>
      <c r="D456" s="156"/>
      <c r="E456" s="156"/>
      <c r="F456" s="156"/>
      <c r="G456" s="340"/>
      <c r="H456" s="156"/>
      <c r="I456" s="156"/>
      <c r="J456" s="156"/>
    </row>
    <row r="457" spans="2:10" ht="12.75">
      <c r="B457" s="156"/>
      <c r="C457" s="156"/>
      <c r="D457" s="156"/>
      <c r="E457" s="156"/>
      <c r="F457" s="156"/>
      <c r="G457" s="340"/>
      <c r="H457" s="156"/>
      <c r="I457" s="156"/>
      <c r="J457" s="156"/>
    </row>
    <row r="458" spans="2:10" ht="12.75">
      <c r="B458" s="156"/>
      <c r="C458" s="156"/>
      <c r="D458" s="156"/>
      <c r="E458" s="156"/>
      <c r="F458" s="156"/>
      <c r="G458" s="340"/>
      <c r="H458" s="156"/>
      <c r="I458" s="156"/>
      <c r="J458" s="156"/>
    </row>
    <row r="459" spans="2:10" ht="12.75">
      <c r="B459" s="156"/>
      <c r="C459" s="156"/>
      <c r="D459" s="156"/>
      <c r="E459" s="156"/>
      <c r="F459" s="156"/>
      <c r="G459" s="340"/>
      <c r="H459" s="156"/>
      <c r="I459" s="156"/>
      <c r="J459" s="156"/>
    </row>
    <row r="460" spans="2:10" ht="12.75">
      <c r="B460" s="156"/>
      <c r="C460" s="156"/>
      <c r="D460" s="156"/>
      <c r="E460" s="156"/>
      <c r="F460" s="156"/>
      <c r="G460" s="340"/>
      <c r="H460" s="156"/>
      <c r="I460" s="156"/>
      <c r="J460" s="156"/>
    </row>
    <row r="461" spans="2:10" ht="12.75">
      <c r="B461" s="156"/>
      <c r="C461" s="156"/>
      <c r="D461" s="156"/>
      <c r="E461" s="156"/>
      <c r="F461" s="156"/>
      <c r="G461" s="340"/>
      <c r="H461" s="156"/>
      <c r="I461" s="156"/>
      <c r="J461" s="156"/>
    </row>
    <row r="462" spans="2:10" ht="12.75">
      <c r="B462" s="156"/>
      <c r="C462" s="156"/>
      <c r="D462" s="156"/>
      <c r="E462" s="156"/>
      <c r="F462" s="156"/>
      <c r="G462" s="340"/>
      <c r="H462" s="156"/>
      <c r="I462" s="156"/>
      <c r="J462" s="156"/>
    </row>
    <row r="463" spans="3:10" ht="12.75">
      <c r="C463" s="156"/>
      <c r="D463" s="156"/>
      <c r="E463" s="156"/>
      <c r="F463" s="156"/>
      <c r="G463" s="340"/>
      <c r="H463" s="156"/>
      <c r="I463" s="156"/>
      <c r="J463" s="156"/>
    </row>
    <row r="464" spans="3:10" ht="12.75">
      <c r="C464" s="156"/>
      <c r="D464" s="156"/>
      <c r="E464" s="156"/>
      <c r="F464" s="156"/>
      <c r="G464" s="340"/>
      <c r="H464" s="156"/>
      <c r="I464" s="156"/>
      <c r="J464" s="156"/>
    </row>
    <row r="465" spans="3:10" ht="12.75">
      <c r="C465" s="156"/>
      <c r="D465" s="156"/>
      <c r="E465" s="156"/>
      <c r="F465" s="156"/>
      <c r="G465" s="340"/>
      <c r="H465" s="156"/>
      <c r="I465" s="156"/>
      <c r="J465" s="156"/>
    </row>
    <row r="466" spans="3:10" ht="12.75">
      <c r="C466" s="156"/>
      <c r="D466" s="156"/>
      <c r="E466" s="156"/>
      <c r="F466" s="156"/>
      <c r="G466" s="340"/>
      <c r="H466" s="156"/>
      <c r="I466" s="156"/>
      <c r="J466" s="156"/>
    </row>
    <row r="467" spans="3:10" ht="12.75">
      <c r="C467" s="156"/>
      <c r="D467" s="156"/>
      <c r="E467" s="156"/>
      <c r="F467" s="156"/>
      <c r="G467" s="340"/>
      <c r="H467" s="156"/>
      <c r="I467" s="156"/>
      <c r="J467" s="156"/>
    </row>
    <row r="468" spans="3:10" ht="12.75">
      <c r="C468" s="156"/>
      <c r="D468" s="156"/>
      <c r="E468" s="156"/>
      <c r="F468" s="156"/>
      <c r="G468" s="340"/>
      <c r="H468" s="156"/>
      <c r="I468" s="156"/>
      <c r="J468" s="156"/>
    </row>
    <row r="469" spans="3:15" ht="12.75">
      <c r="C469" s="156"/>
      <c r="D469" s="156"/>
      <c r="E469" s="156"/>
      <c r="F469" s="156"/>
      <c r="G469" s="340"/>
      <c r="H469" s="156"/>
      <c r="I469" s="156"/>
      <c r="J469" s="156"/>
      <c r="L469" s="156"/>
      <c r="M469" s="156"/>
      <c r="N469" s="156"/>
      <c r="O469" s="156"/>
    </row>
    <row r="470" spans="2:15" s="156" customFormat="1" ht="12.75">
      <c r="B470"/>
      <c r="C470"/>
      <c r="D470"/>
      <c r="E470"/>
      <c r="F470"/>
      <c r="G470" s="347"/>
      <c r="H470"/>
      <c r="I470"/>
      <c r="J470"/>
      <c r="O470"/>
    </row>
    <row r="471" spans="2:15" s="156" customFormat="1" ht="12.75">
      <c r="B471"/>
      <c r="C471"/>
      <c r="D471"/>
      <c r="E471"/>
      <c r="F471"/>
      <c r="G471" s="347"/>
      <c r="H471"/>
      <c r="I471"/>
      <c r="J471"/>
      <c r="L471"/>
      <c r="M471"/>
      <c r="N471"/>
      <c r="O471"/>
    </row>
    <row r="472" spans="2:15" s="156" customFormat="1" ht="12.75">
      <c r="B472"/>
      <c r="C472"/>
      <c r="D472"/>
      <c r="E472"/>
      <c r="F472"/>
      <c r="G472" s="347"/>
      <c r="H472"/>
      <c r="I472"/>
      <c r="J472"/>
      <c r="L472"/>
      <c r="M472"/>
      <c r="N472"/>
      <c r="O472"/>
    </row>
    <row r="473" spans="2:15" s="156" customFormat="1" ht="12.75">
      <c r="B473"/>
      <c r="C473"/>
      <c r="D473"/>
      <c r="E473"/>
      <c r="F473"/>
      <c r="G473" s="347"/>
      <c r="H473"/>
      <c r="I473"/>
      <c r="J473"/>
      <c r="L473"/>
      <c r="M473"/>
      <c r="N473"/>
      <c r="O473"/>
    </row>
    <row r="474" spans="2:15" s="156" customFormat="1" ht="12.75">
      <c r="B474"/>
      <c r="C474"/>
      <c r="D474"/>
      <c r="E474"/>
      <c r="F474"/>
      <c r="G474" s="347"/>
      <c r="H474"/>
      <c r="I474"/>
      <c r="J474"/>
      <c r="L474"/>
      <c r="M474"/>
      <c r="N474"/>
      <c r="O474"/>
    </row>
  </sheetData>
  <sheetProtection/>
  <mergeCells count="4">
    <mergeCell ref="B2:O2"/>
    <mergeCell ref="B3:O3"/>
    <mergeCell ref="B4:O4"/>
    <mergeCell ref="E6:I6"/>
  </mergeCells>
  <printOptions horizontalCentered="1"/>
  <pageMargins left="0.7086614173228347" right="0.7086614173228347" top="0.7480314960629921" bottom="0.7480314960629921" header="0.31496062992125984" footer="0.31496062992125984"/>
  <pageSetup horizontalDpi="300" verticalDpi="300" orientation="portrait" paperSize="8" scale="60" r:id="rId2"/>
  <drawing r:id="rId1"/>
</worksheet>
</file>

<file path=xl/worksheets/sheet5.xml><?xml version="1.0" encoding="utf-8"?>
<worksheet xmlns="http://schemas.openxmlformats.org/spreadsheetml/2006/main" xmlns:r="http://schemas.openxmlformats.org/officeDocument/2006/relationships">
  <dimension ref="A1:AC145"/>
  <sheetViews>
    <sheetView zoomScale="70" zoomScaleNormal="70" zoomScalePageLayoutView="0" workbookViewId="0" topLeftCell="A62">
      <selection activeCell="F42" sqref="F42"/>
    </sheetView>
  </sheetViews>
  <sheetFormatPr defaultColWidth="9.140625" defaultRowHeight="12.75"/>
  <cols>
    <col min="1" max="1" width="1.421875" style="517" customWidth="1"/>
    <col min="2" max="2" width="2.57421875" style="529" customWidth="1"/>
    <col min="3" max="3" width="56.00390625" style="530" customWidth="1"/>
    <col min="4" max="4" width="17.00390625" style="517" customWidth="1"/>
    <col min="5" max="5" width="0.5625" style="517" customWidth="1"/>
    <col min="6" max="6" width="16.8515625" style="517" customWidth="1"/>
    <col min="7" max="7" width="0.5625" style="521" customWidth="1"/>
    <col min="8" max="8" width="16.8515625" style="517" customWidth="1"/>
    <col min="9" max="9" width="2.8515625" style="517" hidden="1" customWidth="1"/>
    <col min="10" max="10" width="2.00390625" style="517" customWidth="1"/>
    <col min="11" max="11" width="16.8515625" style="517" customWidth="1"/>
    <col min="12" max="12" width="0.85546875" style="517" customWidth="1"/>
    <col min="13" max="13" width="16.8515625" style="517" customWidth="1"/>
    <col min="14" max="14" width="0.85546875" style="517" customWidth="1"/>
    <col min="15" max="15" width="16.8515625" style="531" customWidth="1"/>
    <col min="16" max="16" width="1.1484375" style="531" customWidth="1"/>
    <col min="17" max="17" width="0.9921875" style="522" customWidth="1"/>
    <col min="18" max="18" width="2.7109375" style="523" customWidth="1"/>
    <col min="19" max="19" width="56.140625" style="532" customWidth="1"/>
    <col min="20" max="20" width="0.2890625" style="517" customWidth="1"/>
    <col min="21" max="21" width="18.28125" style="517" customWidth="1"/>
    <col min="22" max="22" width="0.5625" style="517" customWidth="1"/>
    <col min="23" max="23" width="16.8515625" style="517" customWidth="1"/>
    <col min="24" max="24" width="1.28515625" style="517" customWidth="1"/>
    <col min="25" max="25" width="9.140625" style="517" customWidth="1"/>
    <col min="26" max="26" width="12.7109375" style="518" bestFit="1" customWidth="1"/>
    <col min="27" max="27" width="9.140625" style="517" customWidth="1"/>
    <col min="28" max="29" width="16.00390625" style="518" bestFit="1" customWidth="1"/>
    <col min="30" max="16384" width="9.140625" style="517" customWidth="1"/>
  </cols>
  <sheetData>
    <row r="1" spans="1:29" s="351" customFormat="1" ht="33.75">
      <c r="A1" s="604" t="s">
        <v>232</v>
      </c>
      <c r="B1" s="605"/>
      <c r="C1" s="605"/>
      <c r="D1" s="605"/>
      <c r="E1" s="605"/>
      <c r="F1" s="605"/>
      <c r="G1" s="605"/>
      <c r="H1" s="605"/>
      <c r="I1" s="605"/>
      <c r="J1" s="605"/>
      <c r="K1" s="605"/>
      <c r="L1" s="605"/>
      <c r="M1" s="605"/>
      <c r="N1" s="605"/>
      <c r="O1" s="605"/>
      <c r="P1" s="605"/>
      <c r="Q1" s="605"/>
      <c r="R1" s="605"/>
      <c r="S1" s="605"/>
      <c r="T1" s="605"/>
      <c r="U1" s="605"/>
      <c r="V1" s="605"/>
      <c r="W1" s="605"/>
      <c r="X1" s="606"/>
      <c r="Z1" s="352"/>
      <c r="AB1" s="352"/>
      <c r="AC1" s="352"/>
    </row>
    <row r="2" spans="1:29" s="351" customFormat="1" ht="33.75">
      <c r="A2" s="607" t="s">
        <v>233</v>
      </c>
      <c r="B2" s="608"/>
      <c r="C2" s="608"/>
      <c r="D2" s="608"/>
      <c r="E2" s="608"/>
      <c r="F2" s="608"/>
      <c r="G2" s="608"/>
      <c r="H2" s="608"/>
      <c r="I2" s="608"/>
      <c r="J2" s="608"/>
      <c r="K2" s="608"/>
      <c r="L2" s="608"/>
      <c r="M2" s="608"/>
      <c r="N2" s="608"/>
      <c r="O2" s="608"/>
      <c r="P2" s="608"/>
      <c r="Q2" s="608"/>
      <c r="R2" s="608"/>
      <c r="S2" s="608"/>
      <c r="T2" s="608"/>
      <c r="U2" s="608"/>
      <c r="V2" s="608"/>
      <c r="W2" s="608"/>
      <c r="X2" s="609"/>
      <c r="Z2" s="352"/>
      <c r="AB2" s="352"/>
      <c r="AC2" s="352"/>
    </row>
    <row r="3" spans="1:29" s="351" customFormat="1" ht="20.25">
      <c r="A3" s="610" t="s">
        <v>234</v>
      </c>
      <c r="B3" s="611"/>
      <c r="C3" s="611"/>
      <c r="D3" s="611"/>
      <c r="E3" s="611"/>
      <c r="F3" s="611"/>
      <c r="G3" s="611"/>
      <c r="H3" s="611"/>
      <c r="I3" s="611"/>
      <c r="J3" s="611"/>
      <c r="K3" s="611"/>
      <c r="L3" s="611"/>
      <c r="M3" s="611"/>
      <c r="N3" s="611"/>
      <c r="O3" s="611"/>
      <c r="P3" s="611"/>
      <c r="Q3" s="611"/>
      <c r="R3" s="611"/>
      <c r="S3" s="611"/>
      <c r="T3" s="611"/>
      <c r="U3" s="611"/>
      <c r="V3" s="611"/>
      <c r="W3" s="611"/>
      <c r="X3" s="612"/>
      <c r="Z3" s="352"/>
      <c r="AB3" s="352"/>
      <c r="AC3" s="352"/>
    </row>
    <row r="4" spans="1:29" s="359" customFormat="1" ht="32.25" customHeight="1">
      <c r="A4" s="353"/>
      <c r="B4" s="354"/>
      <c r="C4" s="355" t="s">
        <v>0</v>
      </c>
      <c r="D4" s="354"/>
      <c r="E4" s="354"/>
      <c r="F4" s="354"/>
      <c r="G4" s="354"/>
      <c r="H4" s="354"/>
      <c r="I4" s="354"/>
      <c r="J4" s="354"/>
      <c r="K4" s="354"/>
      <c r="L4" s="354"/>
      <c r="M4" s="354"/>
      <c r="N4" s="354"/>
      <c r="O4" s="354"/>
      <c r="P4" s="354"/>
      <c r="Q4" s="356"/>
      <c r="R4" s="354"/>
      <c r="S4" s="354"/>
      <c r="T4" s="354"/>
      <c r="U4" s="354"/>
      <c r="V4" s="354"/>
      <c r="W4" s="357" t="s">
        <v>1</v>
      </c>
      <c r="X4" s="358"/>
      <c r="Z4" s="360"/>
      <c r="AB4" s="360"/>
      <c r="AC4" s="360"/>
    </row>
    <row r="5" spans="1:29" s="372" customFormat="1" ht="15" customHeight="1">
      <c r="A5" s="361"/>
      <c r="B5" s="362" t="s">
        <v>235</v>
      </c>
      <c r="C5" s="363"/>
      <c r="D5" s="613" t="s">
        <v>115</v>
      </c>
      <c r="E5" s="613"/>
      <c r="F5" s="613"/>
      <c r="G5" s="613"/>
      <c r="H5" s="613"/>
      <c r="I5" s="204"/>
      <c r="J5" s="204"/>
      <c r="K5" s="613" t="s">
        <v>116</v>
      </c>
      <c r="L5" s="613"/>
      <c r="M5" s="613"/>
      <c r="N5" s="613"/>
      <c r="O5" s="613"/>
      <c r="P5" s="364"/>
      <c r="Q5" s="365"/>
      <c r="R5" s="366"/>
      <c r="S5" s="367"/>
      <c r="T5" s="368"/>
      <c r="U5" s="369" t="s">
        <v>236</v>
      </c>
      <c r="V5" s="370"/>
      <c r="W5" s="369" t="s">
        <v>237</v>
      </c>
      <c r="X5" s="371"/>
      <c r="Z5" s="373"/>
      <c r="AB5" s="373"/>
      <c r="AC5" s="373"/>
    </row>
    <row r="6" spans="1:29" s="383" customFormat="1" ht="15" customHeight="1">
      <c r="A6" s="374"/>
      <c r="B6" s="375" t="s">
        <v>25</v>
      </c>
      <c r="C6" s="370" t="s">
        <v>26</v>
      </c>
      <c r="D6" s="534" t="s">
        <v>2</v>
      </c>
      <c r="E6" s="376"/>
      <c r="F6" s="534" t="s">
        <v>3</v>
      </c>
      <c r="G6" s="377"/>
      <c r="H6" s="534" t="s">
        <v>238</v>
      </c>
      <c r="I6" s="378"/>
      <c r="J6" s="378"/>
      <c r="K6" s="534" t="s">
        <v>2</v>
      </c>
      <c r="L6" s="376"/>
      <c r="M6" s="534" t="s">
        <v>3</v>
      </c>
      <c r="N6" s="377"/>
      <c r="O6" s="534" t="s">
        <v>238</v>
      </c>
      <c r="P6" s="379"/>
      <c r="Q6" s="380"/>
      <c r="R6" s="381"/>
      <c r="S6" s="368"/>
      <c r="T6" s="368"/>
      <c r="U6" s="382" t="s">
        <v>120</v>
      </c>
      <c r="V6" s="370"/>
      <c r="W6" s="369" t="s">
        <v>101</v>
      </c>
      <c r="X6" s="371"/>
      <c r="Z6" s="384"/>
      <c r="AB6" s="384"/>
      <c r="AC6" s="384"/>
    </row>
    <row r="7" spans="1:29" s="383" customFormat="1" ht="15" customHeight="1" thickBot="1">
      <c r="A7" s="374"/>
      <c r="B7" s="385" t="s">
        <v>239</v>
      </c>
      <c r="C7" s="205" t="s">
        <v>240</v>
      </c>
      <c r="D7" s="386">
        <v>4016069.62</v>
      </c>
      <c r="E7" s="387"/>
      <c r="F7" s="386">
        <v>2851349.17</v>
      </c>
      <c r="G7" s="388"/>
      <c r="H7" s="386">
        <f>D7-F7</f>
        <v>1164720.4500000002</v>
      </c>
      <c r="I7" s="378"/>
      <c r="J7" s="378"/>
      <c r="K7" s="386">
        <v>4016069.62</v>
      </c>
      <c r="L7" s="387"/>
      <c r="M7" s="386">
        <v>2261912.72</v>
      </c>
      <c r="N7" s="388"/>
      <c r="O7" s="386">
        <f>K7-M7</f>
        <v>1754156.9</v>
      </c>
      <c r="P7" s="389"/>
      <c r="Q7" s="378"/>
      <c r="R7" s="390" t="s">
        <v>16</v>
      </c>
      <c r="S7" s="391" t="s">
        <v>17</v>
      </c>
      <c r="T7" s="204"/>
      <c r="U7" s="392"/>
      <c r="V7" s="392"/>
      <c r="W7" s="392"/>
      <c r="X7" s="371"/>
      <c r="Z7" s="384"/>
      <c r="AB7" s="384"/>
      <c r="AC7" s="384"/>
    </row>
    <row r="8" spans="1:29" s="383" customFormat="1" ht="15" customHeight="1" thickBot="1" thickTop="1">
      <c r="A8" s="374"/>
      <c r="B8" s="375" t="s">
        <v>241</v>
      </c>
      <c r="C8" s="370" t="s">
        <v>27</v>
      </c>
      <c r="D8" s="393"/>
      <c r="E8" s="378"/>
      <c r="F8" s="393"/>
      <c r="G8" s="393"/>
      <c r="H8" s="393"/>
      <c r="I8" s="394"/>
      <c r="J8" s="394"/>
      <c r="K8" s="393"/>
      <c r="L8" s="378"/>
      <c r="M8" s="393"/>
      <c r="N8" s="393"/>
      <c r="O8" s="393"/>
      <c r="P8" s="389"/>
      <c r="Q8" s="380"/>
      <c r="R8" s="390" t="s">
        <v>13</v>
      </c>
      <c r="S8" s="391" t="s">
        <v>18</v>
      </c>
      <c r="T8" s="204"/>
      <c r="U8" s="395">
        <v>46749881.4</v>
      </c>
      <c r="V8" s="396"/>
      <c r="W8" s="395">
        <v>46749881.4</v>
      </c>
      <c r="X8" s="371"/>
      <c r="Z8" s="384"/>
      <c r="AB8" s="384"/>
      <c r="AC8" s="384"/>
    </row>
    <row r="9" spans="1:29" s="383" customFormat="1" ht="15" customHeight="1" thickTop="1">
      <c r="A9" s="374"/>
      <c r="B9" s="375" t="s">
        <v>15</v>
      </c>
      <c r="C9" s="397" t="s">
        <v>29</v>
      </c>
      <c r="D9" s="398"/>
      <c r="E9" s="204"/>
      <c r="F9" s="398"/>
      <c r="G9" s="204"/>
      <c r="H9" s="398"/>
      <c r="I9" s="204"/>
      <c r="J9" s="204"/>
      <c r="K9" s="398"/>
      <c r="L9" s="204"/>
      <c r="M9" s="398"/>
      <c r="N9" s="204"/>
      <c r="O9" s="398"/>
      <c r="P9" s="379"/>
      <c r="Q9" s="380"/>
      <c r="R9" s="390"/>
      <c r="S9" s="391"/>
      <c r="T9" s="204"/>
      <c r="U9" s="396"/>
      <c r="V9" s="396"/>
      <c r="W9" s="396"/>
      <c r="X9" s="371"/>
      <c r="Z9" s="384"/>
      <c r="AB9" s="384"/>
      <c r="AC9" s="384"/>
    </row>
    <row r="10" spans="1:29" s="383" customFormat="1" ht="15" customHeight="1">
      <c r="A10" s="374"/>
      <c r="B10" s="385"/>
      <c r="C10" s="205" t="s">
        <v>242</v>
      </c>
      <c r="D10" s="399">
        <v>37639485.13</v>
      </c>
      <c r="E10" s="399"/>
      <c r="F10" s="399">
        <v>0</v>
      </c>
      <c r="G10" s="399"/>
      <c r="H10" s="399">
        <f aca="true" t="shared" si="0" ref="H10:H22">D10-F10</f>
        <v>37639485.13</v>
      </c>
      <c r="I10" s="204"/>
      <c r="J10" s="204"/>
      <c r="K10" s="399">
        <v>37627984.76</v>
      </c>
      <c r="L10" s="399"/>
      <c r="M10" s="399">
        <v>0</v>
      </c>
      <c r="N10" s="399"/>
      <c r="O10" s="399">
        <f aca="true" t="shared" si="1" ref="O10:O23">K10-M10</f>
        <v>37627984.76</v>
      </c>
      <c r="P10" s="400"/>
      <c r="Q10" s="204"/>
      <c r="R10" s="390" t="s">
        <v>15</v>
      </c>
      <c r="S10" s="391" t="s">
        <v>243</v>
      </c>
      <c r="T10" s="204"/>
      <c r="U10" s="396"/>
      <c r="V10" s="396"/>
      <c r="W10" s="396"/>
      <c r="X10" s="371"/>
      <c r="Z10" s="384"/>
      <c r="AB10" s="384"/>
      <c r="AC10" s="384"/>
    </row>
    <row r="11" spans="1:29" s="383" customFormat="1" ht="15" customHeight="1">
      <c r="A11" s="374"/>
      <c r="B11" s="385"/>
      <c r="C11" s="205" t="s">
        <v>244</v>
      </c>
      <c r="D11" s="399">
        <v>8198870.69</v>
      </c>
      <c r="E11" s="399"/>
      <c r="F11" s="399">
        <f>2382499.28+285385.96</f>
        <v>2667885.2399999998</v>
      </c>
      <c r="G11" s="399"/>
      <c r="H11" s="399">
        <f t="shared" si="0"/>
        <v>5530985.450000001</v>
      </c>
      <c r="I11" s="401"/>
      <c r="J11" s="401"/>
      <c r="K11" s="399">
        <v>8126950.05</v>
      </c>
      <c r="L11" s="399"/>
      <c r="M11" s="399">
        <v>2382499.28</v>
      </c>
      <c r="N11" s="399"/>
      <c r="O11" s="399">
        <f t="shared" si="1"/>
        <v>5744450.77</v>
      </c>
      <c r="P11" s="400"/>
      <c r="Q11" s="204"/>
      <c r="R11" s="390"/>
      <c r="S11" s="391" t="s">
        <v>81</v>
      </c>
      <c r="T11" s="204"/>
      <c r="U11" s="396"/>
      <c r="V11" s="396"/>
      <c r="W11" s="396"/>
      <c r="X11" s="371"/>
      <c r="Z11" s="384"/>
      <c r="AB11" s="384"/>
      <c r="AC11" s="384"/>
    </row>
    <row r="12" spans="1:29" s="383" customFormat="1" ht="15" customHeight="1" thickBot="1">
      <c r="A12" s="374"/>
      <c r="B12" s="385"/>
      <c r="C12" s="205" t="s">
        <v>245</v>
      </c>
      <c r="D12" s="398">
        <f>3248653.98+234104.8+401649.68+1528346.23+15865419.71</f>
        <v>21278174.4</v>
      </c>
      <c r="E12" s="399"/>
      <c r="F12" s="399">
        <f>7343433.72+230030.39+23323.06+30419.9+61696.96+1099527.43</f>
        <v>8788431.459999999</v>
      </c>
      <c r="G12" s="399"/>
      <c r="H12" s="399">
        <f t="shared" si="0"/>
        <v>12489742.94</v>
      </c>
      <c r="I12" s="401"/>
      <c r="J12" s="401"/>
      <c r="K12" s="399">
        <v>21186641.57</v>
      </c>
      <c r="L12" s="399"/>
      <c r="M12" s="399">
        <v>7343433.72</v>
      </c>
      <c r="N12" s="399"/>
      <c r="O12" s="399">
        <f t="shared" si="1"/>
        <v>13843207.850000001</v>
      </c>
      <c r="P12" s="400"/>
      <c r="Q12" s="204"/>
      <c r="R12" s="390"/>
      <c r="S12" s="401" t="s">
        <v>211</v>
      </c>
      <c r="T12" s="204"/>
      <c r="U12" s="395">
        <v>62705754.41</v>
      </c>
      <c r="V12" s="396"/>
      <c r="W12" s="395">
        <f>65011531.33-413200.08</f>
        <v>64598331.25</v>
      </c>
      <c r="X12" s="371"/>
      <c r="Z12" s="384"/>
      <c r="AB12" s="384"/>
      <c r="AC12" s="384"/>
    </row>
    <row r="13" spans="1:29" s="383" customFormat="1" ht="15" customHeight="1" thickTop="1">
      <c r="A13" s="374"/>
      <c r="B13" s="385"/>
      <c r="C13" s="205" t="s">
        <v>246</v>
      </c>
      <c r="D13" s="399">
        <f>360620.07+1117218.21</f>
        <v>1477838.28</v>
      </c>
      <c r="E13" s="399"/>
      <c r="F13" s="399">
        <f>859219.29+27098.86+77423.11</f>
        <v>963741.26</v>
      </c>
      <c r="G13" s="399"/>
      <c r="H13" s="399">
        <f t="shared" si="0"/>
        <v>514097.02</v>
      </c>
      <c r="I13" s="401"/>
      <c r="J13" s="401"/>
      <c r="K13" s="399">
        <v>1493171.06</v>
      </c>
      <c r="L13" s="399"/>
      <c r="M13" s="399">
        <v>859219.29</v>
      </c>
      <c r="N13" s="399"/>
      <c r="O13" s="399">
        <f t="shared" si="1"/>
        <v>633951.77</v>
      </c>
      <c r="P13" s="402"/>
      <c r="Q13" s="204"/>
      <c r="R13" s="390" t="s">
        <v>30</v>
      </c>
      <c r="S13" s="391" t="s">
        <v>247</v>
      </c>
      <c r="T13" s="204"/>
      <c r="U13" s="403"/>
      <c r="V13" s="396"/>
      <c r="W13" s="403"/>
      <c r="X13" s="371"/>
      <c r="Z13" s="384"/>
      <c r="AB13" s="384"/>
      <c r="AC13" s="384"/>
    </row>
    <row r="14" spans="1:29" s="383" customFormat="1" ht="15" customHeight="1" thickBot="1">
      <c r="A14" s="374"/>
      <c r="B14" s="385"/>
      <c r="C14" s="205" t="s">
        <v>248</v>
      </c>
      <c r="D14" s="399">
        <v>4668126.52</v>
      </c>
      <c r="E14" s="399"/>
      <c r="F14" s="396">
        <v>0</v>
      </c>
      <c r="G14" s="399"/>
      <c r="H14" s="399">
        <f t="shared" si="0"/>
        <v>4668126.52</v>
      </c>
      <c r="I14" s="401"/>
      <c r="J14" s="401"/>
      <c r="K14" s="399">
        <v>4668126.52</v>
      </c>
      <c r="L14" s="399"/>
      <c r="M14" s="396">
        <v>0</v>
      </c>
      <c r="N14" s="399"/>
      <c r="O14" s="399">
        <f t="shared" si="1"/>
        <v>4668126.52</v>
      </c>
      <c r="P14" s="400"/>
      <c r="Q14" s="204"/>
      <c r="R14" s="390"/>
      <c r="S14" s="401" t="s">
        <v>159</v>
      </c>
      <c r="T14" s="204"/>
      <c r="U14" s="395">
        <v>20330170.6</v>
      </c>
      <c r="V14" s="396"/>
      <c r="W14" s="395">
        <f>19461191.44-120524-248446.88-33951.3</f>
        <v>19058269.26</v>
      </c>
      <c r="X14" s="371"/>
      <c r="Z14" s="384"/>
      <c r="AB14" s="384"/>
      <c r="AC14" s="384"/>
    </row>
    <row r="15" spans="1:29" s="383" customFormat="1" ht="15" customHeight="1" thickTop="1">
      <c r="A15" s="374"/>
      <c r="B15" s="385"/>
      <c r="C15" s="205" t="s">
        <v>249</v>
      </c>
      <c r="D15" s="399">
        <v>50199517.12</v>
      </c>
      <c r="E15" s="399"/>
      <c r="F15" s="399">
        <v>46456698.9</v>
      </c>
      <c r="G15" s="399"/>
      <c r="H15" s="399">
        <f t="shared" si="0"/>
        <v>3742818.219999999</v>
      </c>
      <c r="I15" s="401"/>
      <c r="J15" s="401"/>
      <c r="K15" s="399">
        <v>50199517.12</v>
      </c>
      <c r="L15" s="399"/>
      <c r="M15" s="399">
        <v>45920599.39</v>
      </c>
      <c r="N15" s="399"/>
      <c r="O15" s="399">
        <f t="shared" si="1"/>
        <v>4278917.729999997</v>
      </c>
      <c r="P15" s="400"/>
      <c r="Q15" s="204"/>
      <c r="R15" s="390" t="s">
        <v>34</v>
      </c>
      <c r="S15" s="391" t="s">
        <v>250</v>
      </c>
      <c r="T15" s="204"/>
      <c r="U15" s="404"/>
      <c r="V15" s="205"/>
      <c r="W15" s="205"/>
      <c r="X15" s="371"/>
      <c r="Z15" s="384"/>
      <c r="AB15" s="384"/>
      <c r="AC15" s="384"/>
    </row>
    <row r="16" spans="1:29" s="383" customFormat="1" ht="15" customHeight="1">
      <c r="A16" s="374"/>
      <c r="B16" s="385"/>
      <c r="C16" s="205" t="s">
        <v>215</v>
      </c>
      <c r="D16" s="399">
        <v>7956520.42</v>
      </c>
      <c r="E16" s="399"/>
      <c r="F16" s="399">
        <f>769600.06+220563.93</f>
        <v>990163.99</v>
      </c>
      <c r="G16" s="399"/>
      <c r="H16" s="399">
        <f t="shared" si="0"/>
        <v>6966356.43</v>
      </c>
      <c r="I16" s="401"/>
      <c r="J16" s="401"/>
      <c r="K16" s="399">
        <v>7953300.7</v>
      </c>
      <c r="L16" s="399"/>
      <c r="M16" s="399">
        <v>769600.06</v>
      </c>
      <c r="N16" s="399"/>
      <c r="O16" s="399">
        <f t="shared" si="1"/>
        <v>7183700.640000001</v>
      </c>
      <c r="P16" s="389"/>
      <c r="Q16" s="204"/>
      <c r="R16" s="390"/>
      <c r="S16" s="401" t="s">
        <v>251</v>
      </c>
      <c r="T16" s="370"/>
      <c r="U16" s="405">
        <f>U64</f>
        <v>-9040459.73</v>
      </c>
      <c r="V16" s="396"/>
      <c r="W16" s="406">
        <f>W64</f>
        <v>-6361332.919999999</v>
      </c>
      <c r="X16" s="371"/>
      <c r="Z16" s="384"/>
      <c r="AB16" s="384"/>
      <c r="AC16" s="384"/>
    </row>
    <row r="17" spans="1:29" s="383" customFormat="1" ht="15" customHeight="1">
      <c r="A17" s="374"/>
      <c r="B17" s="385"/>
      <c r="C17" s="205" t="s">
        <v>252</v>
      </c>
      <c r="D17" s="399">
        <v>1393080.67</v>
      </c>
      <c r="E17" s="399"/>
      <c r="F17" s="399">
        <f>833382.2+97515.68</f>
        <v>930897.8799999999</v>
      </c>
      <c r="G17" s="399"/>
      <c r="H17" s="399">
        <f t="shared" si="0"/>
        <v>462182.79000000004</v>
      </c>
      <c r="I17" s="370"/>
      <c r="J17" s="370"/>
      <c r="K17" s="399">
        <v>1393080.67</v>
      </c>
      <c r="L17" s="399"/>
      <c r="M17" s="399">
        <v>833382.2</v>
      </c>
      <c r="N17" s="399"/>
      <c r="O17" s="399">
        <f t="shared" si="1"/>
        <v>559698.47</v>
      </c>
      <c r="P17" s="407"/>
      <c r="Q17" s="204"/>
      <c r="R17" s="408"/>
      <c r="S17" s="204"/>
      <c r="T17" s="204"/>
      <c r="U17" s="406"/>
      <c r="V17" s="233"/>
      <c r="W17" s="406"/>
      <c r="X17" s="371"/>
      <c r="Z17" s="384"/>
      <c r="AB17" s="384"/>
      <c r="AC17" s="384"/>
    </row>
    <row r="18" spans="1:29" s="383" customFormat="1" ht="15" customHeight="1">
      <c r="A18" s="374"/>
      <c r="B18" s="385"/>
      <c r="C18" s="205" t="s">
        <v>253</v>
      </c>
      <c r="D18" s="396">
        <f>947219+8773991.72+0.07+1734514.8+138952.52</f>
        <v>11594678.110000001</v>
      </c>
      <c r="E18" s="399"/>
      <c r="F18" s="396">
        <f>2943200.87+57940.64+538774.64+236799.24+13358.6</f>
        <v>3790073.9900000007</v>
      </c>
      <c r="G18" s="399"/>
      <c r="H18" s="399">
        <f t="shared" si="0"/>
        <v>7804604.120000001</v>
      </c>
      <c r="I18" s="204"/>
      <c r="J18" s="204"/>
      <c r="K18" s="396">
        <v>11746018.52</v>
      </c>
      <c r="L18" s="399"/>
      <c r="M18" s="396">
        <v>2943200.87</v>
      </c>
      <c r="N18" s="399"/>
      <c r="O18" s="399">
        <f t="shared" si="1"/>
        <v>8802817.649999999</v>
      </c>
      <c r="P18" s="400"/>
      <c r="Q18" s="204"/>
      <c r="R18" s="408"/>
      <c r="S18" s="204"/>
      <c r="T18" s="204"/>
      <c r="U18" s="406"/>
      <c r="V18" s="233"/>
      <c r="W18" s="409"/>
      <c r="X18" s="371"/>
      <c r="Z18" s="384"/>
      <c r="AB18" s="384"/>
      <c r="AC18" s="384"/>
    </row>
    <row r="19" spans="1:29" s="383" customFormat="1" ht="15" customHeight="1" thickBot="1">
      <c r="A19" s="374"/>
      <c r="B19" s="385"/>
      <c r="C19" s="205" t="s">
        <v>254</v>
      </c>
      <c r="D19" s="399">
        <v>1091415.93</v>
      </c>
      <c r="E19" s="399"/>
      <c r="F19" s="399">
        <v>803396.55</v>
      </c>
      <c r="G19" s="399"/>
      <c r="H19" s="399">
        <f t="shared" si="0"/>
        <v>288019.3799999999</v>
      </c>
      <c r="I19" s="204"/>
      <c r="J19" s="204"/>
      <c r="K19" s="399">
        <v>883295.93</v>
      </c>
      <c r="L19" s="399"/>
      <c r="M19" s="399">
        <v>725586.1</v>
      </c>
      <c r="N19" s="399"/>
      <c r="O19" s="399">
        <f t="shared" si="1"/>
        <v>157709.83000000007</v>
      </c>
      <c r="P19" s="407"/>
      <c r="Q19" s="204"/>
      <c r="R19" s="204"/>
      <c r="S19" s="410" t="s">
        <v>255</v>
      </c>
      <c r="T19" s="204"/>
      <c r="U19" s="395">
        <f>U8+U12+U16+U14</f>
        <v>120745346.68</v>
      </c>
      <c r="V19" s="396"/>
      <c r="W19" s="395">
        <f>W16+W14+W12+W8</f>
        <v>124045148.99000001</v>
      </c>
      <c r="X19" s="371"/>
      <c r="Z19" s="384"/>
      <c r="AB19" s="384"/>
      <c r="AC19" s="384"/>
    </row>
    <row r="20" spans="1:29" s="383" customFormat="1" ht="15" customHeight="1" thickTop="1">
      <c r="A20" s="374"/>
      <c r="B20" s="385"/>
      <c r="C20" s="205" t="s">
        <v>256</v>
      </c>
      <c r="D20" s="399">
        <v>2929397.46</v>
      </c>
      <c r="E20" s="399"/>
      <c r="F20" s="399">
        <v>2543478.77</v>
      </c>
      <c r="G20" s="399"/>
      <c r="H20" s="399">
        <f t="shared" si="0"/>
        <v>385918.68999999994</v>
      </c>
      <c r="I20" s="204"/>
      <c r="J20" s="204"/>
      <c r="K20" s="399">
        <v>2781115.46</v>
      </c>
      <c r="L20" s="399"/>
      <c r="M20" s="399">
        <v>2364546.39</v>
      </c>
      <c r="N20" s="399"/>
      <c r="O20" s="399">
        <f t="shared" si="1"/>
        <v>416569.06999999983</v>
      </c>
      <c r="P20" s="400"/>
      <c r="Q20" s="204"/>
      <c r="R20" s="204"/>
      <c r="S20" s="410"/>
      <c r="T20" s="204"/>
      <c r="U20" s="396"/>
      <c r="V20" s="396"/>
      <c r="W20" s="396"/>
      <c r="X20" s="371"/>
      <c r="Z20" s="384"/>
      <c r="AB20" s="384"/>
      <c r="AC20" s="384"/>
    </row>
    <row r="21" spans="1:29" s="383" customFormat="1" ht="15" customHeight="1">
      <c r="A21" s="374"/>
      <c r="B21" s="385"/>
      <c r="C21" s="205" t="s">
        <v>257</v>
      </c>
      <c r="D21" s="399">
        <v>2462814.36</v>
      </c>
      <c r="E21" s="399"/>
      <c r="F21" s="399">
        <v>1880438.43</v>
      </c>
      <c r="G21" s="399"/>
      <c r="H21" s="399">
        <f t="shared" si="0"/>
        <v>582375.9299999999</v>
      </c>
      <c r="I21" s="204"/>
      <c r="J21" s="204"/>
      <c r="K21" s="399">
        <v>2354704.55</v>
      </c>
      <c r="L21" s="399"/>
      <c r="M21" s="399">
        <v>1607391.6</v>
      </c>
      <c r="N21" s="399"/>
      <c r="O21" s="399">
        <f t="shared" si="1"/>
        <v>747312.9499999997</v>
      </c>
      <c r="P21" s="400"/>
      <c r="Q21" s="204"/>
      <c r="R21" s="408" t="s">
        <v>25</v>
      </c>
      <c r="S21" s="391" t="s">
        <v>164</v>
      </c>
      <c r="T21" s="204"/>
      <c r="U21" s="396"/>
      <c r="V21" s="396"/>
      <c r="W21" s="396"/>
      <c r="X21" s="371"/>
      <c r="Z21" s="384"/>
      <c r="AB21" s="384"/>
      <c r="AC21" s="384"/>
    </row>
    <row r="22" spans="1:29" s="383" customFormat="1" ht="15" customHeight="1">
      <c r="A22" s="374"/>
      <c r="B22" s="375" t="s">
        <v>5</v>
      </c>
      <c r="C22" s="205" t="s">
        <v>258</v>
      </c>
      <c r="D22" s="399">
        <v>28586968.23</v>
      </c>
      <c r="E22" s="399"/>
      <c r="F22" s="399">
        <v>0</v>
      </c>
      <c r="G22" s="399"/>
      <c r="H22" s="399">
        <f t="shared" si="0"/>
        <v>28586968.23</v>
      </c>
      <c r="I22" s="204"/>
      <c r="J22" s="204"/>
      <c r="K22" s="399">
        <v>25049044.1</v>
      </c>
      <c r="L22" s="399"/>
      <c r="M22" s="399">
        <v>0</v>
      </c>
      <c r="N22" s="399"/>
      <c r="O22" s="399">
        <f t="shared" si="1"/>
        <v>25049044.1</v>
      </c>
      <c r="P22" s="400"/>
      <c r="Q22" s="204"/>
      <c r="R22" s="204"/>
      <c r="S22" s="401" t="s">
        <v>259</v>
      </c>
      <c r="T22" s="204"/>
      <c r="U22" s="396"/>
      <c r="V22" s="396"/>
      <c r="W22" s="396"/>
      <c r="X22" s="371"/>
      <c r="Z22" s="384"/>
      <c r="AB22" s="384"/>
      <c r="AC22" s="384"/>
    </row>
    <row r="23" spans="1:29" s="383" customFormat="1" ht="15" customHeight="1" thickBot="1">
      <c r="A23" s="374"/>
      <c r="B23" s="375"/>
      <c r="C23" s="411" t="s">
        <v>135</v>
      </c>
      <c r="D23" s="412">
        <f>SUM(D10:D22)</f>
        <v>179476887.32000002</v>
      </c>
      <c r="E23" s="392"/>
      <c r="F23" s="412">
        <f>SUM(F10:F22)</f>
        <v>69815206.47000001</v>
      </c>
      <c r="G23" s="392"/>
      <c r="H23" s="412">
        <f>SUM(H10:H22)</f>
        <v>109661680.85000002</v>
      </c>
      <c r="I23" s="204"/>
      <c r="J23" s="204"/>
      <c r="K23" s="412">
        <f>SUM(K10:K22)</f>
        <v>175462951.01000002</v>
      </c>
      <c r="L23" s="392"/>
      <c r="M23" s="412">
        <f>SUM(M10:M22)</f>
        <v>65749458.900000006</v>
      </c>
      <c r="N23" s="392"/>
      <c r="O23" s="412">
        <f t="shared" si="1"/>
        <v>109713492.11000001</v>
      </c>
      <c r="P23" s="400"/>
      <c r="Q23" s="204"/>
      <c r="R23" s="204"/>
      <c r="S23" s="401" t="s">
        <v>260</v>
      </c>
      <c r="T23" s="204"/>
      <c r="U23" s="395">
        <f>181204.43+23165.52</f>
        <v>204369.94999999998</v>
      </c>
      <c r="V23" s="396"/>
      <c r="W23" s="395">
        <v>181204.43</v>
      </c>
      <c r="X23" s="371"/>
      <c r="Z23" s="384"/>
      <c r="AB23" s="384"/>
      <c r="AC23" s="384"/>
    </row>
    <row r="24" spans="1:29" s="383" customFormat="1" ht="15" customHeight="1" thickTop="1">
      <c r="A24" s="374"/>
      <c r="B24" s="375"/>
      <c r="C24" s="413"/>
      <c r="D24" s="414"/>
      <c r="E24" s="415"/>
      <c r="F24" s="414"/>
      <c r="G24" s="415"/>
      <c r="H24" s="414"/>
      <c r="I24" s="204"/>
      <c r="J24" s="204"/>
      <c r="K24" s="414"/>
      <c r="L24" s="415"/>
      <c r="M24" s="414"/>
      <c r="N24" s="415"/>
      <c r="O24" s="414"/>
      <c r="P24" s="400"/>
      <c r="Q24" s="204"/>
      <c r="R24" s="204"/>
      <c r="S24" s="204"/>
      <c r="T24" s="204"/>
      <c r="U24" s="205"/>
      <c r="V24" s="205"/>
      <c r="W24" s="205"/>
      <c r="X24" s="371"/>
      <c r="Z24" s="384"/>
      <c r="AB24" s="384"/>
      <c r="AC24" s="384"/>
    </row>
    <row r="25" spans="1:29" s="383" customFormat="1" ht="15" customHeight="1">
      <c r="A25" s="374"/>
      <c r="B25" s="375" t="s">
        <v>30</v>
      </c>
      <c r="C25" s="397" t="s">
        <v>261</v>
      </c>
      <c r="D25" s="404"/>
      <c r="E25" s="204"/>
      <c r="F25" s="404"/>
      <c r="G25" s="204"/>
      <c r="H25" s="404"/>
      <c r="I25" s="204"/>
      <c r="J25" s="204"/>
      <c r="K25" s="398"/>
      <c r="L25" s="204"/>
      <c r="M25" s="404"/>
      <c r="N25" s="204"/>
      <c r="O25" s="404"/>
      <c r="P25" s="400"/>
      <c r="Q25" s="368"/>
      <c r="R25" s="408" t="s">
        <v>23</v>
      </c>
      <c r="S25" s="391" t="s">
        <v>24</v>
      </c>
      <c r="T25" s="204"/>
      <c r="U25" s="205"/>
      <c r="V25" s="205"/>
      <c r="W25" s="205"/>
      <c r="X25" s="371"/>
      <c r="Z25" s="384"/>
      <c r="AB25" s="384"/>
      <c r="AC25" s="384"/>
    </row>
    <row r="26" spans="1:29" s="383" customFormat="1" ht="15" customHeight="1">
      <c r="A26" s="374"/>
      <c r="B26" s="375"/>
      <c r="C26" s="397" t="s">
        <v>262</v>
      </c>
      <c r="D26" s="398"/>
      <c r="E26" s="204"/>
      <c r="F26" s="204"/>
      <c r="G26" s="204"/>
      <c r="H26" s="414"/>
      <c r="I26" s="204"/>
      <c r="J26" s="204"/>
      <c r="K26" s="398"/>
      <c r="L26" s="204"/>
      <c r="M26" s="204"/>
      <c r="N26" s="204"/>
      <c r="O26" s="414"/>
      <c r="P26" s="400"/>
      <c r="Q26" s="204"/>
      <c r="R26" s="408" t="s">
        <v>13</v>
      </c>
      <c r="S26" s="391" t="s">
        <v>173</v>
      </c>
      <c r="T26" s="204"/>
      <c r="U26" s="205"/>
      <c r="V26" s="205"/>
      <c r="W26" s="205"/>
      <c r="X26" s="371"/>
      <c r="Z26" s="384"/>
      <c r="AB26" s="384"/>
      <c r="AC26" s="384"/>
    </row>
    <row r="27" spans="1:29" s="383" customFormat="1" ht="15" customHeight="1" thickBot="1">
      <c r="A27" s="374"/>
      <c r="B27" s="385"/>
      <c r="C27" s="205" t="s">
        <v>263</v>
      </c>
      <c r="D27" s="204"/>
      <c r="E27" s="204"/>
      <c r="F27" s="404">
        <f>10447295.31-174327.12</f>
        <v>10272968.190000001</v>
      </c>
      <c r="G27" s="204"/>
      <c r="H27" s="404"/>
      <c r="I27" s="204"/>
      <c r="J27" s="204"/>
      <c r="K27" s="204"/>
      <c r="L27" s="204"/>
      <c r="M27" s="404">
        <v>11368374.64</v>
      </c>
      <c r="N27" s="204"/>
      <c r="O27" s="404"/>
      <c r="P27" s="400"/>
      <c r="Q27" s="204"/>
      <c r="R27" s="408"/>
      <c r="S27" s="401" t="s">
        <v>174</v>
      </c>
      <c r="T27" s="204"/>
      <c r="U27" s="395">
        <f>11298759.13-971356.73</f>
        <v>10327402.4</v>
      </c>
      <c r="V27" s="396"/>
      <c r="W27" s="395">
        <v>10488092.31</v>
      </c>
      <c r="X27" s="371"/>
      <c r="Z27" s="384"/>
      <c r="AB27" s="384"/>
      <c r="AC27" s="384"/>
    </row>
    <row r="28" spans="1:29" s="383" customFormat="1" ht="15" customHeight="1" thickTop="1">
      <c r="A28" s="374"/>
      <c r="B28" s="385"/>
      <c r="C28" s="368" t="s">
        <v>264</v>
      </c>
      <c r="D28" s="204"/>
      <c r="E28" s="204"/>
      <c r="F28" s="404">
        <f>118545.71+151185+20514570.79-117277.04</f>
        <v>20667024.46</v>
      </c>
      <c r="G28" s="404"/>
      <c r="H28" s="204"/>
      <c r="I28" s="204"/>
      <c r="J28" s="204"/>
      <c r="K28" s="204"/>
      <c r="L28" s="204"/>
      <c r="M28" s="404">
        <f>21457350-120524-248446.88</f>
        <v>21088379.12</v>
      </c>
      <c r="N28" s="404"/>
      <c r="O28" s="204"/>
      <c r="P28" s="400"/>
      <c r="Q28" s="378"/>
      <c r="R28" s="204"/>
      <c r="S28" s="391"/>
      <c r="T28" s="204"/>
      <c r="U28" s="396" t="s">
        <v>5</v>
      </c>
      <c r="V28" s="396"/>
      <c r="W28" s="396" t="s">
        <v>5</v>
      </c>
      <c r="X28" s="371"/>
      <c r="Z28" s="384"/>
      <c r="AB28" s="384"/>
      <c r="AC28" s="384"/>
    </row>
    <row r="29" spans="1:29" s="383" customFormat="1" ht="15" customHeight="1">
      <c r="A29" s="374"/>
      <c r="B29" s="385"/>
      <c r="C29" s="397" t="s">
        <v>265</v>
      </c>
      <c r="D29" s="404"/>
      <c r="E29" s="204"/>
      <c r="F29" s="416">
        <f>88041.09+3740.14+3000</f>
        <v>94781.23</v>
      </c>
      <c r="G29" s="404"/>
      <c r="H29" s="396">
        <f>F27+F28-F29</f>
        <v>30845211.42</v>
      </c>
      <c r="I29" s="204"/>
      <c r="J29" s="204"/>
      <c r="K29" s="404"/>
      <c r="L29" s="204"/>
      <c r="M29" s="416">
        <f>2774339.16+33951.3</f>
        <v>2808290.46</v>
      </c>
      <c r="N29" s="404"/>
      <c r="O29" s="396">
        <f>M27+M28-M29</f>
        <v>29648463.3</v>
      </c>
      <c r="P29" s="400"/>
      <c r="Q29" s="370"/>
      <c r="R29" s="390" t="s">
        <v>15</v>
      </c>
      <c r="S29" s="391" t="s">
        <v>266</v>
      </c>
      <c r="T29" s="204"/>
      <c r="U29" s="205"/>
      <c r="V29" s="205"/>
      <c r="W29" s="205"/>
      <c r="X29" s="371"/>
      <c r="Z29" s="384"/>
      <c r="AB29" s="384">
        <v>5455757.63</v>
      </c>
      <c r="AC29" s="384">
        <f>Z29+AB29</f>
        <v>5455757.63</v>
      </c>
    </row>
    <row r="30" spans="1:29" s="383" customFormat="1" ht="15" customHeight="1">
      <c r="A30" s="374"/>
      <c r="B30" s="375" t="s">
        <v>5</v>
      </c>
      <c r="C30" s="205" t="s">
        <v>267</v>
      </c>
      <c r="D30" s="404"/>
      <c r="E30" s="204"/>
      <c r="F30" s="204"/>
      <c r="G30" s="404"/>
      <c r="H30" s="417">
        <v>4402.05</v>
      </c>
      <c r="I30" s="204"/>
      <c r="J30" s="204"/>
      <c r="K30" s="404"/>
      <c r="L30" s="204"/>
      <c r="M30" s="204"/>
      <c r="N30" s="404"/>
      <c r="O30" s="417">
        <v>4402.05</v>
      </c>
      <c r="P30" s="407"/>
      <c r="Q30" s="204"/>
      <c r="R30" s="204"/>
      <c r="S30" s="401" t="s">
        <v>268</v>
      </c>
      <c r="T30" s="204"/>
      <c r="U30" s="396">
        <v>4878856.57</v>
      </c>
      <c r="V30" s="396"/>
      <c r="W30" s="396">
        <v>2775267.62</v>
      </c>
      <c r="X30" s="371"/>
      <c r="Z30" s="384"/>
      <c r="AB30" s="384">
        <v>3943661.5</v>
      </c>
      <c r="AC30" s="384">
        <f aca="true" t="shared" si="2" ref="AC30:AC35">Z30+AB30</f>
        <v>3943661.5</v>
      </c>
    </row>
    <row r="31" spans="1:29" s="383" customFormat="1" ht="15" customHeight="1" thickBot="1">
      <c r="A31" s="374"/>
      <c r="B31" s="375"/>
      <c r="C31" s="233"/>
      <c r="D31" s="204"/>
      <c r="E31" s="204"/>
      <c r="F31" s="398"/>
      <c r="G31" s="204"/>
      <c r="H31" s="418">
        <f>SUM(H29:H30)</f>
        <v>30849613.470000003</v>
      </c>
      <c r="I31" s="204"/>
      <c r="J31" s="204"/>
      <c r="K31" s="204"/>
      <c r="L31" s="204"/>
      <c r="M31" s="398"/>
      <c r="N31" s="204"/>
      <c r="O31" s="418">
        <f>SUM(O29:O30)</f>
        <v>29652865.35</v>
      </c>
      <c r="P31" s="407"/>
      <c r="Q31" s="370"/>
      <c r="R31" s="408"/>
      <c r="S31" s="401" t="s">
        <v>269</v>
      </c>
      <c r="T31" s="204"/>
      <c r="U31" s="396">
        <v>3498152.73</v>
      </c>
      <c r="V31" s="396"/>
      <c r="W31" s="396">
        <v>2708747.38</v>
      </c>
      <c r="X31" s="371"/>
      <c r="Z31" s="384"/>
      <c r="AB31" s="384">
        <v>687817.33</v>
      </c>
      <c r="AC31" s="384">
        <f t="shared" si="2"/>
        <v>687817.33</v>
      </c>
    </row>
    <row r="32" spans="1:29" s="383" customFormat="1" ht="15" customHeight="1" thickBot="1" thickTop="1">
      <c r="A32" s="374"/>
      <c r="B32" s="375" t="s">
        <v>5</v>
      </c>
      <c r="C32" s="397" t="s">
        <v>270</v>
      </c>
      <c r="D32" s="204"/>
      <c r="E32" s="204"/>
      <c r="F32" s="398"/>
      <c r="G32" s="204"/>
      <c r="H32" s="419">
        <f>H23+H31</f>
        <v>140511294.32000002</v>
      </c>
      <c r="I32" s="204"/>
      <c r="J32" s="204"/>
      <c r="K32" s="204"/>
      <c r="L32" s="204"/>
      <c r="M32" s="398"/>
      <c r="N32" s="204"/>
      <c r="O32" s="419">
        <f>O23+O31</f>
        <v>139366357.46</v>
      </c>
      <c r="P32" s="407"/>
      <c r="Q32" s="204"/>
      <c r="R32" s="390"/>
      <c r="S32" s="401" t="s">
        <v>271</v>
      </c>
      <c r="T32" s="204"/>
      <c r="U32" s="396">
        <v>3711684.86</v>
      </c>
      <c r="V32" s="396"/>
      <c r="W32" s="396">
        <v>3177942.01</v>
      </c>
      <c r="X32" s="371"/>
      <c r="Z32" s="384"/>
      <c r="AB32" s="384">
        <v>379302.48</v>
      </c>
      <c r="AC32" s="384">
        <f t="shared" si="2"/>
        <v>379302.48</v>
      </c>
    </row>
    <row r="33" spans="1:29" s="383" customFormat="1" ht="15" customHeight="1" thickTop="1">
      <c r="A33" s="420"/>
      <c r="B33" s="233"/>
      <c r="C33" s="204"/>
      <c r="D33" s="204"/>
      <c r="E33" s="204"/>
      <c r="F33" s="204"/>
      <c r="G33" s="204"/>
      <c r="H33" s="370"/>
      <c r="I33" s="204"/>
      <c r="J33" s="204"/>
      <c r="K33" s="204"/>
      <c r="L33" s="204"/>
      <c r="M33" s="204"/>
      <c r="N33" s="204"/>
      <c r="O33" s="370"/>
      <c r="P33" s="407"/>
      <c r="Q33" s="204"/>
      <c r="R33" s="390"/>
      <c r="S33" s="401" t="s">
        <v>272</v>
      </c>
      <c r="T33" s="204"/>
      <c r="U33" s="396"/>
      <c r="V33" s="396"/>
      <c r="W33" s="396"/>
      <c r="X33" s="371"/>
      <c r="Z33" s="384"/>
      <c r="AB33" s="384">
        <v>10402.89</v>
      </c>
      <c r="AC33" s="384">
        <f t="shared" si="2"/>
        <v>10402.89</v>
      </c>
    </row>
    <row r="34" spans="1:29" s="383" customFormat="1" ht="15" customHeight="1">
      <c r="A34" s="374"/>
      <c r="B34" s="375" t="s">
        <v>31</v>
      </c>
      <c r="C34" s="370" t="s">
        <v>32</v>
      </c>
      <c r="D34" s="204"/>
      <c r="E34" s="204"/>
      <c r="F34" s="204"/>
      <c r="G34" s="204"/>
      <c r="H34" s="370"/>
      <c r="I34" s="204"/>
      <c r="J34" s="204"/>
      <c r="K34" s="204"/>
      <c r="L34" s="204"/>
      <c r="M34" s="204"/>
      <c r="N34" s="204"/>
      <c r="O34" s="370"/>
      <c r="P34" s="407"/>
      <c r="Q34" s="204"/>
      <c r="R34" s="390"/>
      <c r="S34" s="401" t="s">
        <v>273</v>
      </c>
      <c r="T34" s="204"/>
      <c r="U34" s="421">
        <f>4881.26+731362.51+78.04+1155.88+134000+13199.88+13332.78+3850.02+69496.36</f>
        <v>971356.7300000001</v>
      </c>
      <c r="V34" s="396"/>
      <c r="W34" s="421">
        <v>944191.16</v>
      </c>
      <c r="X34" s="371"/>
      <c r="Z34" s="384"/>
      <c r="AB34" s="384">
        <v>9762.73</v>
      </c>
      <c r="AC34" s="384">
        <f t="shared" si="2"/>
        <v>9762.73</v>
      </c>
    </row>
    <row r="35" spans="1:29" s="383" customFormat="1" ht="15" customHeight="1">
      <c r="A35" s="374"/>
      <c r="B35" s="375" t="s">
        <v>22</v>
      </c>
      <c r="C35" s="370" t="s">
        <v>33</v>
      </c>
      <c r="D35" s="204"/>
      <c r="E35" s="204"/>
      <c r="F35" s="204"/>
      <c r="G35" s="204"/>
      <c r="H35" s="204"/>
      <c r="I35" s="204"/>
      <c r="J35" s="204"/>
      <c r="K35" s="204"/>
      <c r="L35" s="204"/>
      <c r="M35" s="204"/>
      <c r="N35" s="204"/>
      <c r="O35" s="204"/>
      <c r="P35" s="407"/>
      <c r="Q35" s="204"/>
      <c r="R35" s="390"/>
      <c r="S35" s="204" t="s">
        <v>183</v>
      </c>
      <c r="T35" s="204"/>
      <c r="U35" s="396">
        <f>504401.48</f>
        <v>504401.48</v>
      </c>
      <c r="V35" s="396"/>
      <c r="W35" s="396">
        <v>222060.57</v>
      </c>
      <c r="X35" s="371"/>
      <c r="Z35" s="384"/>
      <c r="AB35" s="384">
        <v>1387.75</v>
      </c>
      <c r="AC35" s="384">
        <f t="shared" si="2"/>
        <v>1387.75</v>
      </c>
    </row>
    <row r="36" spans="1:29" s="383" customFormat="1" ht="15" customHeight="1" thickBot="1">
      <c r="A36" s="374"/>
      <c r="B36" s="233"/>
      <c r="C36" s="205" t="s">
        <v>274</v>
      </c>
      <c r="D36" s="204"/>
      <c r="E36" s="204"/>
      <c r="F36" s="204"/>
      <c r="G36" s="404"/>
      <c r="H36" s="396">
        <v>2623248.62</v>
      </c>
      <c r="I36" s="204"/>
      <c r="J36" s="204"/>
      <c r="K36" s="204"/>
      <c r="L36" s="204"/>
      <c r="M36" s="204"/>
      <c r="N36" s="404"/>
      <c r="O36" s="396">
        <v>2599599.14</v>
      </c>
      <c r="P36" s="407"/>
      <c r="Q36" s="204"/>
      <c r="R36" s="390"/>
      <c r="S36" s="204"/>
      <c r="T36" s="204"/>
      <c r="U36" s="412">
        <f>SUM(U30:U35)</f>
        <v>13564452.370000001</v>
      </c>
      <c r="V36" s="396"/>
      <c r="W36" s="412">
        <f>SUM(W30:W35)</f>
        <v>9828208.74</v>
      </c>
      <c r="X36" s="371"/>
      <c r="Z36" s="384"/>
      <c r="AB36" s="384">
        <f>SUM(AB29:AB35)</f>
        <v>10488092.31</v>
      </c>
      <c r="AC36" s="384">
        <f>SUM(AC29:AC35)</f>
        <v>10488092.31</v>
      </c>
    </row>
    <row r="37" spans="1:29" s="383" customFormat="1" ht="15" customHeight="1" thickBot="1" thickTop="1">
      <c r="A37" s="374"/>
      <c r="B37" s="233"/>
      <c r="C37" s="205" t="s">
        <v>275</v>
      </c>
      <c r="D37" s="204"/>
      <c r="E37" s="204"/>
      <c r="F37" s="204"/>
      <c r="G37" s="404"/>
      <c r="H37" s="396">
        <v>50084.53</v>
      </c>
      <c r="I37" s="204"/>
      <c r="J37" s="204"/>
      <c r="K37" s="204"/>
      <c r="L37" s="204"/>
      <c r="M37" s="204"/>
      <c r="N37" s="404"/>
      <c r="O37" s="396">
        <v>161548.44</v>
      </c>
      <c r="P37" s="423"/>
      <c r="Q37" s="204"/>
      <c r="R37" s="390"/>
      <c r="S37" s="410" t="s">
        <v>43</v>
      </c>
      <c r="T37" s="204"/>
      <c r="U37" s="395">
        <f>U27+U36</f>
        <v>23891854.770000003</v>
      </c>
      <c r="V37" s="396"/>
      <c r="W37" s="395">
        <f>W36+W27</f>
        <v>20316301.05</v>
      </c>
      <c r="X37" s="371"/>
      <c r="Z37" s="384"/>
      <c r="AB37" s="384"/>
      <c r="AC37" s="384"/>
    </row>
    <row r="38" spans="1:29" s="383" customFormat="1" ht="15" customHeight="1" thickBot="1" thickTop="1">
      <c r="A38" s="374"/>
      <c r="B38" s="385"/>
      <c r="C38" s="205" t="s">
        <v>5</v>
      </c>
      <c r="D38" s="398"/>
      <c r="E38" s="204"/>
      <c r="F38" s="396" t="s">
        <v>5</v>
      </c>
      <c r="G38" s="404"/>
      <c r="H38" s="412">
        <f>SUM(H36:H37)</f>
        <v>2673333.15</v>
      </c>
      <c r="I38" s="204"/>
      <c r="J38" s="204"/>
      <c r="K38" s="204"/>
      <c r="L38" s="204"/>
      <c r="M38" s="396" t="s">
        <v>5</v>
      </c>
      <c r="N38" s="404"/>
      <c r="O38" s="412">
        <f>SUM(O36:O37)</f>
        <v>2761147.58</v>
      </c>
      <c r="P38" s="400"/>
      <c r="Q38" s="204"/>
      <c r="R38" s="390"/>
      <c r="S38" s="204"/>
      <c r="T38" s="204"/>
      <c r="U38" s="233"/>
      <c r="V38" s="233"/>
      <c r="W38" s="233"/>
      <c r="X38" s="371"/>
      <c r="Z38" s="384"/>
      <c r="AB38" s="384"/>
      <c r="AC38" s="384"/>
    </row>
    <row r="39" spans="1:29" s="383" customFormat="1" ht="15" customHeight="1" thickTop="1">
      <c r="A39" s="374"/>
      <c r="B39" s="194" t="s">
        <v>30</v>
      </c>
      <c r="C39" s="237" t="s">
        <v>189</v>
      </c>
      <c r="P39" s="400"/>
      <c r="Q39" s="370"/>
      <c r="R39" s="204"/>
      <c r="S39" s="204"/>
      <c r="T39" s="204"/>
      <c r="U39" s="233"/>
      <c r="V39" s="233"/>
      <c r="W39" s="233"/>
      <c r="X39" s="371"/>
      <c r="Z39" s="384"/>
      <c r="AB39" s="384"/>
      <c r="AC39" s="384"/>
    </row>
    <row r="40" spans="1:29" s="383" customFormat="1" ht="15" customHeight="1" thickBot="1">
      <c r="A40" s="374"/>
      <c r="B40" s="171"/>
      <c r="C40" s="171" t="s">
        <v>344</v>
      </c>
      <c r="H40" s="564">
        <v>291604.16</v>
      </c>
      <c r="O40" s="565">
        <v>0</v>
      </c>
      <c r="P40" s="400"/>
      <c r="Q40" s="370"/>
      <c r="R40" s="204"/>
      <c r="S40" s="398"/>
      <c r="T40" s="204"/>
      <c r="U40" s="424"/>
      <c r="V40" s="233"/>
      <c r="W40" s="233"/>
      <c r="X40" s="371"/>
      <c r="Z40" s="384"/>
      <c r="AB40" s="384"/>
      <c r="AC40" s="384"/>
    </row>
    <row r="41" spans="1:29" s="383" customFormat="1" ht="15" customHeight="1" thickTop="1">
      <c r="A41" s="374"/>
      <c r="P41" s="400"/>
      <c r="Q41" s="370"/>
      <c r="R41" s="390"/>
      <c r="S41" s="204"/>
      <c r="T41" s="204"/>
      <c r="U41" s="233"/>
      <c r="V41" s="233"/>
      <c r="W41" s="233"/>
      <c r="X41" s="371"/>
      <c r="Z41" s="384"/>
      <c r="AB41" s="384"/>
      <c r="AC41" s="384"/>
    </row>
    <row r="42" spans="1:29" s="383" customFormat="1" ht="15" customHeight="1">
      <c r="A42" s="374"/>
      <c r="B42" s="375" t="s">
        <v>276</v>
      </c>
      <c r="C42" s="370" t="s">
        <v>35</v>
      </c>
      <c r="E42" s="425"/>
      <c r="F42" s="404"/>
      <c r="G42" s="425"/>
      <c r="H42" s="204"/>
      <c r="I42" s="204"/>
      <c r="J42" s="204"/>
      <c r="K42" s="425"/>
      <c r="L42" s="425"/>
      <c r="M42" s="404"/>
      <c r="N42" s="425"/>
      <c r="O42" s="204"/>
      <c r="P42" s="400"/>
      <c r="Q42" s="425"/>
      <c r="R42" s="390"/>
      <c r="S42" s="204"/>
      <c r="T42" s="204"/>
      <c r="U42" s="233"/>
      <c r="V42" s="233"/>
      <c r="W42" s="233"/>
      <c r="X42" s="371"/>
      <c r="Z42" s="384"/>
      <c r="AB42" s="384"/>
      <c r="AC42" s="384"/>
    </row>
    <row r="43" spans="1:29" s="383" customFormat="1" ht="15" customHeight="1">
      <c r="A43" s="374"/>
      <c r="B43" s="233"/>
      <c r="C43" s="205" t="s">
        <v>277</v>
      </c>
      <c r="D43" s="204"/>
      <c r="E43" s="204"/>
      <c r="F43" s="404"/>
      <c r="G43" s="204"/>
      <c r="H43" s="396">
        <v>1730.95</v>
      </c>
      <c r="I43" s="204"/>
      <c r="J43" s="204"/>
      <c r="K43" s="204"/>
      <c r="L43" s="204"/>
      <c r="M43" s="404"/>
      <c r="N43" s="204"/>
      <c r="O43" s="396">
        <v>2133.34</v>
      </c>
      <c r="P43" s="400"/>
      <c r="Q43" s="204"/>
      <c r="R43" s="204"/>
      <c r="S43" s="204"/>
      <c r="T43" s="204"/>
      <c r="U43" s="233"/>
      <c r="V43" s="233"/>
      <c r="W43" s="233"/>
      <c r="X43" s="371"/>
      <c r="Z43" s="384"/>
      <c r="AB43" s="384"/>
      <c r="AC43" s="384"/>
    </row>
    <row r="44" spans="1:29" s="383" customFormat="1" ht="15" customHeight="1">
      <c r="A44" s="374"/>
      <c r="B44" s="385"/>
      <c r="C44" s="205" t="s">
        <v>278</v>
      </c>
      <c r="D44" s="204"/>
      <c r="E44" s="204"/>
      <c r="F44" s="404"/>
      <c r="G44" s="204"/>
      <c r="H44" s="392">
        <v>198888.37</v>
      </c>
      <c r="I44" s="370"/>
      <c r="J44" s="370"/>
      <c r="K44" s="204"/>
      <c r="L44" s="204"/>
      <c r="M44" s="404"/>
      <c r="N44" s="204"/>
      <c r="O44" s="392">
        <v>658859.19</v>
      </c>
      <c r="P44" s="400"/>
      <c r="Q44" s="204"/>
      <c r="R44" s="390"/>
      <c r="S44" s="204"/>
      <c r="T44" s="204"/>
      <c r="U44" s="233"/>
      <c r="V44" s="233"/>
      <c r="W44" s="233"/>
      <c r="X44" s="371"/>
      <c r="Z44" s="384"/>
      <c r="AB44" s="384"/>
      <c r="AC44" s="384"/>
    </row>
    <row r="45" spans="1:29" s="383" customFormat="1" ht="15" customHeight="1" thickBot="1">
      <c r="A45" s="374"/>
      <c r="B45" s="375" t="s">
        <v>5</v>
      </c>
      <c r="C45" s="233"/>
      <c r="D45" s="204"/>
      <c r="E45" s="204"/>
      <c r="F45" s="404"/>
      <c r="G45" s="204"/>
      <c r="H45" s="412">
        <f>SUM(H43:H44)</f>
        <v>200619.32</v>
      </c>
      <c r="I45" s="370"/>
      <c r="J45" s="370"/>
      <c r="K45" s="204"/>
      <c r="L45" s="204"/>
      <c r="M45" s="404"/>
      <c r="N45" s="204"/>
      <c r="O45" s="412">
        <f>SUM(O43:O44)</f>
        <v>660992.5299999999</v>
      </c>
      <c r="P45" s="407"/>
      <c r="Q45" s="204"/>
      <c r="R45" s="390"/>
      <c r="S45" s="204"/>
      <c r="T45" s="204"/>
      <c r="U45" s="233"/>
      <c r="V45" s="233"/>
      <c r="W45" s="233"/>
      <c r="X45" s="371"/>
      <c r="Z45" s="384"/>
      <c r="AB45" s="384"/>
      <c r="AC45" s="384"/>
    </row>
    <row r="46" spans="1:29" s="383" customFormat="1" ht="15" customHeight="1" thickBot="1" thickTop="1">
      <c r="A46" s="374"/>
      <c r="B46" s="233"/>
      <c r="C46" s="397" t="s">
        <v>279</v>
      </c>
      <c r="D46" s="204"/>
      <c r="E46" s="204"/>
      <c r="F46" s="204"/>
      <c r="G46" s="204"/>
      <c r="H46" s="426">
        <f>H38+H45+H40</f>
        <v>3165556.63</v>
      </c>
      <c r="I46" s="204"/>
      <c r="J46" s="204"/>
      <c r="K46" s="204"/>
      <c r="L46" s="204"/>
      <c r="M46" s="204"/>
      <c r="N46" s="204"/>
      <c r="O46" s="426">
        <f>O38+O45</f>
        <v>3422140.11</v>
      </c>
      <c r="P46" s="423"/>
      <c r="Q46" s="204"/>
      <c r="R46" s="390"/>
      <c r="S46" s="204"/>
      <c r="T46" s="204"/>
      <c r="U46" s="392"/>
      <c r="V46" s="233"/>
      <c r="W46" s="233"/>
      <c r="X46" s="371"/>
      <c r="Z46" s="384"/>
      <c r="AB46" s="384"/>
      <c r="AC46" s="384"/>
    </row>
    <row r="47" spans="1:29" s="383" customFormat="1" ht="15" customHeight="1" thickBot="1" thickTop="1">
      <c r="A47" s="374"/>
      <c r="B47" s="233"/>
      <c r="C47" s="233"/>
      <c r="D47" s="204"/>
      <c r="E47" s="204"/>
      <c r="F47" s="204"/>
      <c r="G47" s="204"/>
      <c r="H47" s="204"/>
      <c r="I47" s="425"/>
      <c r="J47" s="425"/>
      <c r="K47" s="204"/>
      <c r="L47" s="204"/>
      <c r="M47" s="204"/>
      <c r="N47" s="204"/>
      <c r="O47" s="204"/>
      <c r="P47" s="400"/>
      <c r="Q47" s="204"/>
      <c r="R47" s="390"/>
      <c r="S47" s="427" t="s">
        <v>194</v>
      </c>
      <c r="T47" s="204"/>
      <c r="U47" s="395">
        <f>U19+U37+U23</f>
        <v>144841571.4</v>
      </c>
      <c r="V47" s="205"/>
      <c r="W47" s="395">
        <f>W37+W19+W23</f>
        <v>144542654.47000003</v>
      </c>
      <c r="X47" s="371"/>
      <c r="Z47" s="384"/>
      <c r="AB47" s="384"/>
      <c r="AC47" s="384"/>
    </row>
    <row r="48" spans="1:29" s="383" customFormat="1" ht="15" customHeight="1" thickBot="1" thickTop="1">
      <c r="A48" s="374"/>
      <c r="B48" s="233"/>
      <c r="C48" s="397" t="s">
        <v>193</v>
      </c>
      <c r="D48" s="204"/>
      <c r="E48" s="204"/>
      <c r="F48" s="204"/>
      <c r="G48" s="204"/>
      <c r="H48" s="422">
        <f>H7+H32+H46</f>
        <v>144841571.4</v>
      </c>
      <c r="I48" s="370"/>
      <c r="J48" s="370"/>
      <c r="K48" s="204"/>
      <c r="L48" s="204"/>
      <c r="M48" s="398"/>
      <c r="N48" s="204"/>
      <c r="O48" s="422">
        <f>O7+O32+O46</f>
        <v>144542654.47000003</v>
      </c>
      <c r="P48" s="400"/>
      <c r="Q48" s="204"/>
      <c r="R48" s="390"/>
      <c r="S48" s="204"/>
      <c r="T48" s="204"/>
      <c r="U48" s="428"/>
      <c r="V48" s="233"/>
      <c r="W48" s="233"/>
      <c r="X48" s="371"/>
      <c r="Z48" s="384"/>
      <c r="AB48" s="384"/>
      <c r="AC48" s="384"/>
    </row>
    <row r="49" spans="1:29" s="383" customFormat="1" ht="15" customHeight="1" thickTop="1">
      <c r="A49" s="374"/>
      <c r="B49" s="385"/>
      <c r="C49" s="370"/>
      <c r="D49" s="368"/>
      <c r="E49" s="368"/>
      <c r="F49" s="368"/>
      <c r="G49" s="368"/>
      <c r="H49" s="368"/>
      <c r="I49" s="204"/>
      <c r="J49" s="204"/>
      <c r="K49" s="368"/>
      <c r="L49" s="368"/>
      <c r="M49" s="368"/>
      <c r="N49" s="368"/>
      <c r="O49" s="368"/>
      <c r="P49" s="400"/>
      <c r="Q49" s="204"/>
      <c r="R49" s="366"/>
      <c r="S49" s="397" t="s">
        <v>10</v>
      </c>
      <c r="T49" s="368"/>
      <c r="U49" s="205"/>
      <c r="V49" s="205"/>
      <c r="W49" s="205"/>
      <c r="X49" s="371"/>
      <c r="Z49" s="384"/>
      <c r="AB49" s="384"/>
      <c r="AC49" s="384"/>
    </row>
    <row r="50" spans="1:29" s="383" customFormat="1" ht="15" customHeight="1">
      <c r="A50" s="374"/>
      <c r="B50" s="385"/>
      <c r="C50" s="397" t="s">
        <v>9</v>
      </c>
      <c r="D50" s="368"/>
      <c r="E50" s="368"/>
      <c r="F50" s="368"/>
      <c r="G50" s="368"/>
      <c r="H50" s="204"/>
      <c r="I50" s="204"/>
      <c r="J50" s="204"/>
      <c r="K50" s="368"/>
      <c r="L50" s="368"/>
      <c r="M50" s="368"/>
      <c r="N50" s="368"/>
      <c r="O50" s="204"/>
      <c r="P50" s="407"/>
      <c r="Q50" s="204"/>
      <c r="R50" s="366"/>
      <c r="S50" s="233" t="s">
        <v>281</v>
      </c>
      <c r="T50" s="204"/>
      <c r="U50" s="396">
        <f>H51</f>
        <v>50451702.45</v>
      </c>
      <c r="V50" s="396"/>
      <c r="W50" s="396">
        <v>58332945.06</v>
      </c>
      <c r="X50" s="371"/>
      <c r="Z50" s="384"/>
      <c r="AB50" s="384"/>
      <c r="AC50" s="384"/>
    </row>
    <row r="51" spans="1:29" s="383" customFormat="1" ht="15" customHeight="1">
      <c r="A51" s="374"/>
      <c r="B51" s="385"/>
      <c r="C51" s="233" t="s">
        <v>280</v>
      </c>
      <c r="D51" s="204"/>
      <c r="E51" s="204"/>
      <c r="F51" s="204"/>
      <c r="G51" s="204"/>
      <c r="H51" s="396">
        <v>50451702.45</v>
      </c>
      <c r="I51" s="204"/>
      <c r="J51" s="204"/>
      <c r="K51" s="204"/>
      <c r="L51" s="204"/>
      <c r="M51" s="204"/>
      <c r="N51" s="204"/>
      <c r="O51" s="396">
        <v>61558786.92</v>
      </c>
      <c r="P51" s="407"/>
      <c r="Q51" s="204"/>
      <c r="R51" s="366"/>
      <c r="S51" s="233" t="s">
        <v>283</v>
      </c>
      <c r="T51" s="204"/>
      <c r="U51" s="396"/>
      <c r="V51" s="396"/>
      <c r="W51" s="396"/>
      <c r="X51" s="371"/>
      <c r="Z51" s="384"/>
      <c r="AB51" s="384"/>
      <c r="AC51" s="384"/>
    </row>
    <row r="52" spans="1:29" s="383" customFormat="1" ht="15" customHeight="1">
      <c r="A52" s="374"/>
      <c r="B52" s="385"/>
      <c r="C52" s="233" t="s">
        <v>282</v>
      </c>
      <c r="D52" s="204"/>
      <c r="E52" s="204"/>
      <c r="F52" s="204"/>
      <c r="G52" s="204"/>
      <c r="H52" s="396"/>
      <c r="I52" s="204"/>
      <c r="J52" s="204"/>
      <c r="K52" s="204"/>
      <c r="L52" s="204"/>
      <c r="M52" s="204"/>
      <c r="N52" s="204"/>
      <c r="O52" s="396"/>
      <c r="P52" s="407"/>
      <c r="Q52" s="204"/>
      <c r="R52" s="366"/>
      <c r="S52" s="233" t="s">
        <v>284</v>
      </c>
      <c r="T52" s="204"/>
      <c r="U52" s="396">
        <f>H53</f>
        <v>20218490.15</v>
      </c>
      <c r="V52" s="396"/>
      <c r="W52" s="396">
        <v>11376042.58</v>
      </c>
      <c r="X52" s="371"/>
      <c r="Z52" s="384"/>
      <c r="AB52" s="384"/>
      <c r="AC52" s="384"/>
    </row>
    <row r="53" spans="1:29" s="383" customFormat="1" ht="15" customHeight="1" thickBot="1">
      <c r="A53" s="374"/>
      <c r="B53" s="385"/>
      <c r="C53" s="233" t="s">
        <v>284</v>
      </c>
      <c r="D53" s="204"/>
      <c r="E53" s="204"/>
      <c r="F53" s="204"/>
      <c r="G53" s="204"/>
      <c r="H53" s="396">
        <v>20218490.15</v>
      </c>
      <c r="I53" s="204"/>
      <c r="J53" s="204"/>
      <c r="K53" s="204"/>
      <c r="L53" s="204"/>
      <c r="M53" s="204"/>
      <c r="N53" s="204"/>
      <c r="O53" s="396">
        <v>20218490.15</v>
      </c>
      <c r="P53" s="407"/>
      <c r="Q53" s="204"/>
      <c r="R53" s="366"/>
      <c r="S53" s="233"/>
      <c r="T53" s="204"/>
      <c r="U53" s="412">
        <f>SUM(U50:U52)</f>
        <v>70670192.6</v>
      </c>
      <c r="V53" s="396"/>
      <c r="W53" s="412">
        <v>69708987.64</v>
      </c>
      <c r="X53" s="371"/>
      <c r="Z53" s="384"/>
      <c r="AB53" s="384"/>
      <c r="AC53" s="384"/>
    </row>
    <row r="54" spans="1:29" s="383" customFormat="1" ht="15" customHeight="1" thickBot="1" thickTop="1">
      <c r="A54" s="374"/>
      <c r="B54" s="385"/>
      <c r="C54" s="233"/>
      <c r="D54" s="204"/>
      <c r="E54" s="204"/>
      <c r="F54" s="204"/>
      <c r="G54" s="204"/>
      <c r="H54" s="412">
        <f>SUM(H51:H53)</f>
        <v>70670192.6</v>
      </c>
      <c r="I54" s="204"/>
      <c r="J54" s="204"/>
      <c r="K54" s="204"/>
      <c r="L54" s="204"/>
      <c r="M54" s="204"/>
      <c r="N54" s="204"/>
      <c r="O54" s="412">
        <f>SUM(O51:O53)</f>
        <v>81777277.07</v>
      </c>
      <c r="P54" s="407"/>
      <c r="Q54" s="204"/>
      <c r="R54" s="366"/>
      <c r="S54" s="233"/>
      <c r="T54" s="204"/>
      <c r="U54" s="396"/>
      <c r="V54" s="396"/>
      <c r="W54" s="396"/>
      <c r="X54" s="371"/>
      <c r="Z54" s="384"/>
      <c r="AB54" s="384"/>
      <c r="AC54" s="384"/>
    </row>
    <row r="55" spans="1:29" s="437" customFormat="1" ht="12.75" thickTop="1">
      <c r="A55" s="429"/>
      <c r="B55" s="430"/>
      <c r="C55" s="431" t="s">
        <v>5</v>
      </c>
      <c r="D55" s="431"/>
      <c r="E55" s="431"/>
      <c r="F55" s="431"/>
      <c r="G55" s="431"/>
      <c r="H55" s="431"/>
      <c r="I55" s="431"/>
      <c r="J55" s="431"/>
      <c r="K55" s="431"/>
      <c r="L55" s="431"/>
      <c r="M55" s="431"/>
      <c r="N55" s="431"/>
      <c r="O55" s="432"/>
      <c r="P55" s="433"/>
      <c r="Q55" s="434"/>
      <c r="R55" s="435"/>
      <c r="S55" s="431"/>
      <c r="T55" s="431"/>
      <c r="U55" s="431"/>
      <c r="V55" s="431"/>
      <c r="W55" s="431"/>
      <c r="X55" s="436"/>
      <c r="Z55" s="438"/>
      <c r="AB55" s="438"/>
      <c r="AC55" s="438"/>
    </row>
    <row r="56" spans="1:29" s="437" customFormat="1" ht="36.75" customHeight="1">
      <c r="A56" s="439"/>
      <c r="B56" s="440"/>
      <c r="C56" s="441"/>
      <c r="D56" s="441"/>
      <c r="E56" s="441"/>
      <c r="F56" s="441"/>
      <c r="G56" s="441"/>
      <c r="H56" s="441"/>
      <c r="I56" s="441"/>
      <c r="J56" s="441"/>
      <c r="K56" s="441"/>
      <c r="L56" s="441"/>
      <c r="M56" s="441"/>
      <c r="N56" s="441"/>
      <c r="O56" s="442"/>
      <c r="P56" s="443"/>
      <c r="Q56" s="444"/>
      <c r="R56" s="445"/>
      <c r="S56" s="441"/>
      <c r="T56" s="441"/>
      <c r="U56" s="441"/>
      <c r="V56" s="441"/>
      <c r="W56" s="441"/>
      <c r="X56" s="446"/>
      <c r="Z56" s="438"/>
      <c r="AB56" s="438"/>
      <c r="AC56" s="438"/>
    </row>
    <row r="57" spans="1:29" s="437" customFormat="1" ht="39.75" customHeight="1">
      <c r="A57" s="439"/>
      <c r="B57" s="440"/>
      <c r="C57" s="441"/>
      <c r="D57" s="441"/>
      <c r="E57" s="441"/>
      <c r="F57" s="441"/>
      <c r="G57" s="441"/>
      <c r="H57" s="441"/>
      <c r="I57" s="441"/>
      <c r="J57" s="441"/>
      <c r="K57" s="441"/>
      <c r="L57" s="441"/>
      <c r="M57" s="441"/>
      <c r="N57" s="441"/>
      <c r="O57" s="442"/>
      <c r="P57" s="443"/>
      <c r="Q57" s="444"/>
      <c r="R57" s="445"/>
      <c r="S57" s="441"/>
      <c r="T57" s="441"/>
      <c r="U57" s="441"/>
      <c r="V57" s="441"/>
      <c r="W57" s="441"/>
      <c r="X57" s="446"/>
      <c r="Z57" s="438"/>
      <c r="AB57" s="438"/>
      <c r="AC57" s="438"/>
    </row>
    <row r="58" spans="1:29" s="448" customFormat="1" ht="27" customHeight="1">
      <c r="A58" s="614" t="s">
        <v>285</v>
      </c>
      <c r="B58" s="615"/>
      <c r="C58" s="615"/>
      <c r="D58" s="615"/>
      <c r="E58" s="615"/>
      <c r="F58" s="615"/>
      <c r="G58" s="615"/>
      <c r="H58" s="615"/>
      <c r="I58" s="615"/>
      <c r="J58" s="615"/>
      <c r="K58" s="615"/>
      <c r="L58" s="615"/>
      <c r="M58" s="615"/>
      <c r="N58" s="615"/>
      <c r="O58" s="615"/>
      <c r="P58" s="616"/>
      <c r="Q58" s="447"/>
      <c r="R58" s="615" t="s">
        <v>40</v>
      </c>
      <c r="S58" s="615"/>
      <c r="T58" s="615"/>
      <c r="U58" s="615"/>
      <c r="V58" s="615"/>
      <c r="W58" s="615"/>
      <c r="X58" s="617"/>
      <c r="Z58" s="449"/>
      <c r="AB58" s="449"/>
      <c r="AC58" s="449"/>
    </row>
    <row r="59" spans="1:29" s="383" customFormat="1" ht="15" customHeight="1">
      <c r="A59" s="450"/>
      <c r="B59" s="451"/>
      <c r="C59" s="452" t="s">
        <v>5</v>
      </c>
      <c r="D59" s="204"/>
      <c r="E59" s="453"/>
      <c r="F59" s="454"/>
      <c r="G59" s="455"/>
      <c r="H59" s="204"/>
      <c r="I59" s="454"/>
      <c r="J59" s="454"/>
      <c r="K59" s="456"/>
      <c r="L59" s="456"/>
      <c r="M59" s="454"/>
      <c r="N59" s="456"/>
      <c r="O59" s="456"/>
      <c r="P59" s="400"/>
      <c r="Q59" s="370"/>
      <c r="R59" s="204"/>
      <c r="S59" s="457"/>
      <c r="T59" s="205"/>
      <c r="U59" s="369" t="s">
        <v>236</v>
      </c>
      <c r="V59" s="205"/>
      <c r="W59" s="369" t="s">
        <v>237</v>
      </c>
      <c r="X59" s="371"/>
      <c r="Z59" s="384"/>
      <c r="AB59" s="384"/>
      <c r="AC59" s="384"/>
    </row>
    <row r="60" spans="1:29" s="383" customFormat="1" ht="15" customHeight="1">
      <c r="A60" s="450"/>
      <c r="B60" s="458" t="s">
        <v>5</v>
      </c>
      <c r="C60" s="453" t="s">
        <v>5</v>
      </c>
      <c r="D60" s="455"/>
      <c r="E60" s="455"/>
      <c r="F60" s="454" t="s">
        <v>115</v>
      </c>
      <c r="G60" s="455"/>
      <c r="H60" s="455"/>
      <c r="I60" s="457"/>
      <c r="J60" s="457"/>
      <c r="K60" s="457"/>
      <c r="L60" s="459"/>
      <c r="M60" s="454" t="s">
        <v>116</v>
      </c>
      <c r="N60" s="460"/>
      <c r="O60" s="460"/>
      <c r="P60" s="400"/>
      <c r="Q60" s="368"/>
      <c r="R60" s="458"/>
      <c r="S60" s="233"/>
      <c r="T60" s="205"/>
      <c r="U60" s="382" t="s">
        <v>120</v>
      </c>
      <c r="V60" s="205"/>
      <c r="W60" s="369" t="s">
        <v>101</v>
      </c>
      <c r="X60" s="371"/>
      <c r="Z60" s="384"/>
      <c r="AB60" s="384"/>
      <c r="AC60" s="384"/>
    </row>
    <row r="61" spans="1:29" s="383" customFormat="1" ht="15" customHeight="1">
      <c r="A61" s="450"/>
      <c r="B61" s="461" t="s">
        <v>41</v>
      </c>
      <c r="C61" s="461" t="s">
        <v>286</v>
      </c>
      <c r="D61" s="204"/>
      <c r="E61" s="204"/>
      <c r="F61" s="404"/>
      <c r="G61" s="404"/>
      <c r="H61" s="462"/>
      <c r="I61" s="463"/>
      <c r="J61" s="463"/>
      <c r="K61" s="463"/>
      <c r="L61" s="463"/>
      <c r="M61" s="463"/>
      <c r="N61" s="463"/>
      <c r="O61" s="463"/>
      <c r="P61" s="400"/>
      <c r="Q61" s="204"/>
      <c r="R61" s="458"/>
      <c r="S61" s="457" t="s">
        <v>326</v>
      </c>
      <c r="T61" s="205"/>
      <c r="U61" s="405">
        <f>H83</f>
        <v>-2679126.8100000015</v>
      </c>
      <c r="V61" s="396"/>
      <c r="W61" s="405">
        <f>O86</f>
        <v>1150666.8500000006</v>
      </c>
      <c r="X61" s="371"/>
      <c r="Z61" s="384"/>
      <c r="AB61" s="384"/>
      <c r="AC61" s="384"/>
    </row>
    <row r="62" spans="1:29" s="383" customFormat="1" ht="15" customHeight="1">
      <c r="A62" s="450"/>
      <c r="B62" s="457"/>
      <c r="C62" s="457" t="s">
        <v>287</v>
      </c>
      <c r="D62" s="463"/>
      <c r="E62" s="464"/>
      <c r="F62" s="396"/>
      <c r="G62" s="465"/>
      <c r="H62" s="396">
        <f>5858730.37+81409.89</f>
        <v>5940140.26</v>
      </c>
      <c r="I62" s="463"/>
      <c r="J62" s="463"/>
      <c r="K62" s="463"/>
      <c r="L62" s="464"/>
      <c r="M62" s="396"/>
      <c r="N62" s="465"/>
      <c r="O62" s="396">
        <v>6467517.42</v>
      </c>
      <c r="P62" s="402"/>
      <c r="Q62" s="204"/>
      <c r="R62" s="458"/>
      <c r="S62" s="457" t="s">
        <v>288</v>
      </c>
      <c r="T62" s="205"/>
      <c r="U62" s="466"/>
      <c r="V62" s="414"/>
      <c r="W62" s="233"/>
      <c r="X62" s="371"/>
      <c r="Z62" s="384"/>
      <c r="AB62" s="384"/>
      <c r="AC62" s="384"/>
    </row>
    <row r="63" spans="1:29" s="383" customFormat="1" ht="15" customHeight="1">
      <c r="A63" s="450"/>
      <c r="B63" s="457"/>
      <c r="C63" s="457" t="s">
        <v>289</v>
      </c>
      <c r="D63" s="467"/>
      <c r="E63" s="457"/>
      <c r="F63" s="467"/>
      <c r="G63" s="396"/>
      <c r="H63" s="396">
        <v>1186379.45</v>
      </c>
      <c r="I63" s="463"/>
      <c r="J63" s="463"/>
      <c r="K63" s="467"/>
      <c r="L63" s="457"/>
      <c r="M63" s="467"/>
      <c r="N63" s="396"/>
      <c r="O63" s="396">
        <v>1487014.5699999998</v>
      </c>
      <c r="P63" s="402"/>
      <c r="Q63" s="204"/>
      <c r="R63" s="458"/>
      <c r="S63" s="457" t="s">
        <v>290</v>
      </c>
      <c r="T63" s="205"/>
      <c r="U63" s="406">
        <f>W64</f>
        <v>-6361332.919999999</v>
      </c>
      <c r="V63" s="396"/>
      <c r="W63" s="406">
        <v>-7511999.77</v>
      </c>
      <c r="X63" s="371"/>
      <c r="Z63" s="384"/>
      <c r="AB63" s="384"/>
      <c r="AC63" s="384"/>
    </row>
    <row r="64" spans="1:29" s="383" customFormat="1" ht="15" customHeight="1" thickBot="1">
      <c r="A64" s="450"/>
      <c r="B64" s="457"/>
      <c r="C64" s="457" t="s">
        <v>291</v>
      </c>
      <c r="D64" s="467"/>
      <c r="E64" s="463"/>
      <c r="F64" s="467"/>
      <c r="G64" s="467"/>
      <c r="H64" s="468">
        <v>11041714.03</v>
      </c>
      <c r="I64" s="463"/>
      <c r="J64" s="463"/>
      <c r="K64" s="467"/>
      <c r="L64" s="463"/>
      <c r="M64" s="467"/>
      <c r="N64" s="467"/>
      <c r="O64" s="468">
        <f>12778215.88+2143.38</f>
        <v>12780359.260000002</v>
      </c>
      <c r="P64" s="402"/>
      <c r="Q64" s="204"/>
      <c r="R64" s="458"/>
      <c r="S64" s="457" t="s">
        <v>251</v>
      </c>
      <c r="T64" s="461"/>
      <c r="U64" s="469">
        <f>U61+U63</f>
        <v>-9040459.73</v>
      </c>
      <c r="V64" s="396"/>
      <c r="W64" s="470">
        <f>W61+W63</f>
        <v>-6361332.919999999</v>
      </c>
      <c r="X64" s="371"/>
      <c r="Z64" s="384"/>
      <c r="AB64" s="384"/>
      <c r="AC64" s="384"/>
    </row>
    <row r="65" spans="1:29" s="383" customFormat="1" ht="15" customHeight="1" thickTop="1">
      <c r="A65" s="450"/>
      <c r="B65" s="457"/>
      <c r="C65" s="457" t="s">
        <v>5</v>
      </c>
      <c r="D65" s="467"/>
      <c r="E65" s="463"/>
      <c r="F65" s="467"/>
      <c r="G65" s="467"/>
      <c r="H65" s="467">
        <f>SUM(H62:H64)</f>
        <v>18168233.74</v>
      </c>
      <c r="I65" s="471"/>
      <c r="J65" s="471"/>
      <c r="K65" s="467"/>
      <c r="L65" s="463"/>
      <c r="M65" s="467"/>
      <c r="N65" s="467"/>
      <c r="O65" s="467">
        <f>SUM(O62:O64)</f>
        <v>20734891.25</v>
      </c>
      <c r="P65" s="472"/>
      <c r="Q65" s="204"/>
      <c r="R65" s="458"/>
      <c r="S65" s="204"/>
      <c r="T65" s="204"/>
      <c r="U65" s="204"/>
      <c r="V65" s="204"/>
      <c r="W65" s="204"/>
      <c r="X65" s="371"/>
      <c r="Z65" s="384"/>
      <c r="AB65" s="384"/>
      <c r="AC65" s="384"/>
    </row>
    <row r="66" spans="1:29" s="383" customFormat="1" ht="15" customHeight="1">
      <c r="A66" s="450"/>
      <c r="B66" s="457"/>
      <c r="C66" s="457" t="s">
        <v>292</v>
      </c>
      <c r="D66" s="467"/>
      <c r="E66" s="467"/>
      <c r="F66" s="467"/>
      <c r="G66" s="467"/>
      <c r="H66" s="467">
        <f>9170829.71+3527759.99+2692475.25+15169.58+2722331.36+598420.7+4655184.02+3365614.87+23165.52</f>
        <v>26770951</v>
      </c>
      <c r="I66" s="473"/>
      <c r="J66" s="473"/>
      <c r="K66" s="467"/>
      <c r="L66" s="467"/>
      <c r="M66" s="467"/>
      <c r="N66" s="467"/>
      <c r="O66" s="468">
        <f>24964895.35+2143.38</f>
        <v>24967038.73</v>
      </c>
      <c r="P66" s="474"/>
      <c r="Q66" s="204"/>
      <c r="R66" s="458"/>
      <c r="S66" s="475" t="s">
        <v>327</v>
      </c>
      <c r="T66" s="401"/>
      <c r="U66" s="401"/>
      <c r="V66" s="414"/>
      <c r="W66" s="414"/>
      <c r="X66" s="371"/>
      <c r="Z66" s="384"/>
      <c r="AB66" s="384"/>
      <c r="AC66" s="384"/>
    </row>
    <row r="67" spans="1:29" s="383" customFormat="1" ht="15" customHeight="1">
      <c r="A67" s="450"/>
      <c r="B67" s="457"/>
      <c r="C67" s="457" t="s">
        <v>293</v>
      </c>
      <c r="D67" s="467"/>
      <c r="E67" s="467"/>
      <c r="F67" s="467"/>
      <c r="G67" s="467"/>
      <c r="H67" s="476">
        <f>H65-H66</f>
        <v>-8602717.260000002</v>
      </c>
      <c r="I67" s="471"/>
      <c r="J67" s="471"/>
      <c r="K67" s="467"/>
      <c r="L67" s="467"/>
      <c r="M67" s="467"/>
      <c r="N67" s="467"/>
      <c r="O67" s="476">
        <f>O65-O66</f>
        <v>-4232147.48</v>
      </c>
      <c r="P67" s="474"/>
      <c r="Q67" s="204"/>
      <c r="R67" s="458"/>
      <c r="S67" s="397"/>
      <c r="T67" s="397"/>
      <c r="U67" s="397"/>
      <c r="V67" s="401"/>
      <c r="W67" s="401"/>
      <c r="X67" s="371"/>
      <c r="Z67" s="384"/>
      <c r="AB67" s="384"/>
      <c r="AC67" s="384"/>
    </row>
    <row r="68" spans="1:29" s="383" customFormat="1" ht="15" customHeight="1">
      <c r="A68" s="450"/>
      <c r="B68" s="457"/>
      <c r="C68" s="457" t="s">
        <v>294</v>
      </c>
      <c r="D68" s="477"/>
      <c r="E68" s="467"/>
      <c r="F68" s="421"/>
      <c r="G68" s="467"/>
      <c r="H68" s="468">
        <f>1510781.46+50922.94</f>
        <v>1561704.4</v>
      </c>
      <c r="I68" s="471"/>
      <c r="J68" s="471"/>
      <c r="K68" s="477"/>
      <c r="L68" s="467"/>
      <c r="M68" s="421"/>
      <c r="N68" s="467"/>
      <c r="O68" s="468">
        <f>4198877.53+413200.08+106481.5</f>
        <v>4718559.11</v>
      </c>
      <c r="P68" s="478"/>
      <c r="Q68" s="204"/>
      <c r="R68" s="458"/>
      <c r="S68" s="479" t="s">
        <v>37</v>
      </c>
      <c r="T68" s="397"/>
      <c r="U68" s="204"/>
      <c r="V68" s="479" t="s">
        <v>295</v>
      </c>
      <c r="W68" s="204"/>
      <c r="X68" s="371"/>
      <c r="Z68" s="384"/>
      <c r="AB68" s="384"/>
      <c r="AC68" s="384"/>
    </row>
    <row r="69" spans="1:29" s="383" customFormat="1" ht="15" customHeight="1">
      <c r="A69" s="450"/>
      <c r="B69" s="457"/>
      <c r="C69" s="457" t="s">
        <v>7</v>
      </c>
      <c r="D69" s="467"/>
      <c r="E69" s="467"/>
      <c r="F69" s="467"/>
      <c r="G69" s="467"/>
      <c r="H69" s="467">
        <f>H67+H68</f>
        <v>-7041012.860000001</v>
      </c>
      <c r="I69" s="471"/>
      <c r="J69" s="471"/>
      <c r="K69" s="467"/>
      <c r="L69" s="467"/>
      <c r="M69" s="467"/>
      <c r="N69" s="467"/>
      <c r="O69" s="467">
        <f>O67+O68</f>
        <v>486411.6299999999</v>
      </c>
      <c r="P69" s="478"/>
      <c r="Q69" s="204"/>
      <c r="R69" s="458"/>
      <c r="S69" s="475"/>
      <c r="T69" s="397"/>
      <c r="U69" s="204"/>
      <c r="V69" s="479" t="s">
        <v>296</v>
      </c>
      <c r="W69" s="204"/>
      <c r="X69" s="371"/>
      <c r="Z69" s="384"/>
      <c r="AB69" s="384"/>
      <c r="AC69" s="384"/>
    </row>
    <row r="70" spans="1:29" s="383" customFormat="1" ht="15" customHeight="1">
      <c r="A70" s="450"/>
      <c r="B70" s="457"/>
      <c r="C70" s="457" t="s">
        <v>297</v>
      </c>
      <c r="D70" s="467"/>
      <c r="E70" s="467"/>
      <c r="F70" s="421">
        <v>0</v>
      </c>
      <c r="G70" s="477"/>
      <c r="H70" s="467"/>
      <c r="I70" s="471"/>
      <c r="J70" s="471"/>
      <c r="K70" s="467"/>
      <c r="L70" s="467"/>
      <c r="M70" s="421">
        <v>2320072.36</v>
      </c>
      <c r="N70" s="477"/>
      <c r="O70" s="467"/>
      <c r="P70" s="474"/>
      <c r="Q70" s="368"/>
      <c r="R70" s="458"/>
      <c r="S70" s="475"/>
      <c r="T70" s="397"/>
      <c r="U70" s="204"/>
      <c r="V70" s="475"/>
      <c r="W70" s="204"/>
      <c r="X70" s="371"/>
      <c r="Z70" s="384"/>
      <c r="AB70" s="384"/>
      <c r="AC70" s="384"/>
    </row>
    <row r="71" spans="1:29" s="383" customFormat="1" ht="15" customHeight="1">
      <c r="A71" s="450"/>
      <c r="B71" s="457"/>
      <c r="C71" s="457" t="s">
        <v>298</v>
      </c>
      <c r="D71" s="467"/>
      <c r="E71" s="467"/>
      <c r="F71" s="480">
        <v>0</v>
      </c>
      <c r="G71" s="477"/>
      <c r="H71" s="468">
        <f>SUM(F70:F71)</f>
        <v>0</v>
      </c>
      <c r="I71" s="471"/>
      <c r="J71" s="471"/>
      <c r="K71" s="467"/>
      <c r="L71" s="467"/>
      <c r="M71" s="480">
        <v>84830.81</v>
      </c>
      <c r="N71" s="477"/>
      <c r="O71" s="468">
        <f>SUM(M70:M71)</f>
        <v>2404903.17</v>
      </c>
      <c r="P71" s="481"/>
      <c r="Q71" s="368"/>
      <c r="R71" s="458"/>
      <c r="S71" s="204"/>
      <c r="T71" s="204"/>
      <c r="U71" s="204"/>
      <c r="V71" s="204"/>
      <c r="W71" s="204"/>
      <c r="X71" s="371"/>
      <c r="Z71" s="384"/>
      <c r="AB71" s="384"/>
      <c r="AC71" s="384"/>
    </row>
    <row r="72" spans="1:29" s="383" customFormat="1" ht="15" customHeight="1">
      <c r="A72" s="450"/>
      <c r="B72" s="457"/>
      <c r="C72" s="457" t="s">
        <v>113</v>
      </c>
      <c r="D72" s="467"/>
      <c r="E72" s="467"/>
      <c r="F72" s="467"/>
      <c r="G72" s="467"/>
      <c r="H72" s="476">
        <f>H69-H71</f>
        <v>-7041012.860000001</v>
      </c>
      <c r="I72" s="471"/>
      <c r="J72" s="471"/>
      <c r="K72" s="467"/>
      <c r="L72" s="467"/>
      <c r="M72" s="467"/>
      <c r="N72" s="467"/>
      <c r="O72" s="476">
        <f>O69-O71</f>
        <v>-1918491.54</v>
      </c>
      <c r="P72" s="482"/>
      <c r="Q72" s="391"/>
      <c r="R72" s="458"/>
      <c r="S72" s="204"/>
      <c r="T72" s="204"/>
      <c r="U72" s="204"/>
      <c r="V72" s="204"/>
      <c r="W72" s="204"/>
      <c r="X72" s="371"/>
      <c r="Z72" s="384"/>
      <c r="AB72" s="384"/>
      <c r="AC72" s="384"/>
    </row>
    <row r="73" spans="1:29" s="383" customFormat="1" ht="15" customHeight="1">
      <c r="A73" s="450"/>
      <c r="B73" s="457"/>
      <c r="C73" s="457" t="s">
        <v>299</v>
      </c>
      <c r="D73" s="467"/>
      <c r="E73" s="467"/>
      <c r="F73" s="467">
        <v>8678.83</v>
      </c>
      <c r="G73" s="477"/>
      <c r="H73" s="467"/>
      <c r="I73" s="471"/>
      <c r="J73" s="471"/>
      <c r="K73" s="467"/>
      <c r="L73" s="467"/>
      <c r="M73" s="467">
        <v>3841.66</v>
      </c>
      <c r="N73" s="477"/>
      <c r="O73" s="467"/>
      <c r="P73" s="481"/>
      <c r="Q73" s="401"/>
      <c r="R73" s="458"/>
      <c r="S73" s="475" t="s">
        <v>300</v>
      </c>
      <c r="T73" s="397"/>
      <c r="U73" s="204"/>
      <c r="V73" s="475" t="s">
        <v>301</v>
      </c>
      <c r="W73" s="397"/>
      <c r="X73" s="371"/>
      <c r="Z73" s="384"/>
      <c r="AB73" s="384"/>
      <c r="AC73" s="384"/>
    </row>
    <row r="74" spans="1:29" s="383" customFormat="1" ht="15" customHeight="1">
      <c r="A74" s="450"/>
      <c r="B74" s="457"/>
      <c r="C74" s="457" t="s">
        <v>302</v>
      </c>
      <c r="D74" s="467"/>
      <c r="E74" s="467"/>
      <c r="F74" s="483">
        <v>0</v>
      </c>
      <c r="G74" s="467"/>
      <c r="H74" s="484">
        <f>F73-F74</f>
        <v>8678.83</v>
      </c>
      <c r="I74" s="471"/>
      <c r="J74" s="471"/>
      <c r="K74" s="467"/>
      <c r="L74" s="467"/>
      <c r="M74" s="483">
        <v>552861.65</v>
      </c>
      <c r="N74" s="467"/>
      <c r="O74" s="485">
        <f>M73-M74</f>
        <v>-549019.99</v>
      </c>
      <c r="P74" s="481"/>
      <c r="Q74" s="401"/>
      <c r="R74" s="458"/>
      <c r="S74" s="479" t="s">
        <v>303</v>
      </c>
      <c r="T74" s="397"/>
      <c r="U74" s="204"/>
      <c r="V74" s="479" t="s">
        <v>304</v>
      </c>
      <c r="W74" s="397"/>
      <c r="X74" s="371"/>
      <c r="Z74" s="384"/>
      <c r="AB74" s="384"/>
      <c r="AC74" s="384"/>
    </row>
    <row r="75" spans="1:29" s="383" customFormat="1" ht="15" customHeight="1">
      <c r="A75" s="450"/>
      <c r="B75" s="457"/>
      <c r="C75" s="457" t="s">
        <v>97</v>
      </c>
      <c r="D75" s="204"/>
      <c r="E75" s="204"/>
      <c r="F75" s="404"/>
      <c r="G75" s="467"/>
      <c r="H75" s="486">
        <f>H72+H74</f>
        <v>-7032334.030000001</v>
      </c>
      <c r="I75" s="471"/>
      <c r="J75" s="471"/>
      <c r="K75" s="204"/>
      <c r="L75" s="204"/>
      <c r="M75" s="404"/>
      <c r="N75" s="467"/>
      <c r="O75" s="486">
        <f>O72+O74</f>
        <v>-2467511.5300000003</v>
      </c>
      <c r="P75" s="487"/>
      <c r="Q75" s="397"/>
      <c r="R75" s="458"/>
      <c r="S75" s="204"/>
      <c r="T75" s="204"/>
      <c r="U75" s="204"/>
      <c r="V75" s="204"/>
      <c r="W75" s="397"/>
      <c r="X75" s="371"/>
      <c r="Z75" s="384"/>
      <c r="AB75" s="384"/>
      <c r="AC75" s="384"/>
    </row>
    <row r="76" spans="1:29" s="383" customFormat="1" ht="15" customHeight="1">
      <c r="A76" s="450"/>
      <c r="B76" s="461" t="s">
        <v>22</v>
      </c>
      <c r="C76" s="461" t="s">
        <v>305</v>
      </c>
      <c r="D76" s="467"/>
      <c r="E76" s="467"/>
      <c r="F76" s="421"/>
      <c r="G76" s="467"/>
      <c r="H76" s="467"/>
      <c r="I76" s="471"/>
      <c r="J76" s="471"/>
      <c r="K76" s="467"/>
      <c r="L76" s="467"/>
      <c r="M76" s="421"/>
      <c r="N76" s="467"/>
      <c r="O76" s="467"/>
      <c r="P76" s="487"/>
      <c r="Q76" s="397"/>
      <c r="R76" s="458"/>
      <c r="S76" s="204"/>
      <c r="T76" s="204"/>
      <c r="U76" s="204"/>
      <c r="V76" s="204"/>
      <c r="W76" s="397"/>
      <c r="X76" s="371"/>
      <c r="Z76" s="384"/>
      <c r="AB76" s="384"/>
      <c r="AC76" s="384"/>
    </row>
    <row r="77" spans="1:29" s="383" customFormat="1" ht="15" customHeight="1">
      <c r="A77" s="450"/>
      <c r="B77" s="457"/>
      <c r="C77" s="457" t="s">
        <v>306</v>
      </c>
      <c r="D77" s="421">
        <v>4570169.21</v>
      </c>
      <c r="E77" s="467"/>
      <c r="F77" s="204"/>
      <c r="G77" s="467"/>
      <c r="H77" s="467"/>
      <c r="I77" s="471"/>
      <c r="J77" s="471"/>
      <c r="K77" s="421">
        <f>4582642.73-106481.5</f>
        <v>4476161.23</v>
      </c>
      <c r="L77" s="467"/>
      <c r="M77" s="204"/>
      <c r="N77" s="467"/>
      <c r="O77" s="467"/>
      <c r="P77" s="474"/>
      <c r="Q77" s="401"/>
      <c r="R77" s="458"/>
      <c r="S77" s="479" t="s">
        <v>307</v>
      </c>
      <c r="T77" s="397"/>
      <c r="U77" s="397"/>
      <c r="V77" s="479" t="s">
        <v>308</v>
      </c>
      <c r="W77" s="488"/>
      <c r="X77" s="371"/>
      <c r="Z77" s="384"/>
      <c r="AB77" s="384"/>
      <c r="AC77" s="384"/>
    </row>
    <row r="78" spans="1:29" s="383" customFormat="1" ht="15" customHeight="1">
      <c r="A78" s="450"/>
      <c r="B78" s="233"/>
      <c r="C78" s="457" t="s">
        <v>309</v>
      </c>
      <c r="D78" s="483">
        <f>956643.8+5927.95</f>
        <v>962571.75</v>
      </c>
      <c r="E78" s="467"/>
      <c r="F78" s="483">
        <f>D77+D78</f>
        <v>5532740.96</v>
      </c>
      <c r="G78" s="467"/>
      <c r="H78" s="467"/>
      <c r="I78" s="471"/>
      <c r="J78" s="471"/>
      <c r="K78" s="483">
        <v>159952.94</v>
      </c>
      <c r="L78" s="467"/>
      <c r="M78" s="483">
        <f>K77+K78</f>
        <v>4636114.170000001</v>
      </c>
      <c r="N78" s="467"/>
      <c r="O78" s="467"/>
      <c r="P78" s="487"/>
      <c r="Q78" s="401"/>
      <c r="R78" s="390"/>
      <c r="S78" s="479" t="s">
        <v>310</v>
      </c>
      <c r="T78" s="397"/>
      <c r="U78" s="397"/>
      <c r="V78" s="479" t="s">
        <v>311</v>
      </c>
      <c r="W78" s="488"/>
      <c r="X78" s="371"/>
      <c r="Z78" s="384"/>
      <c r="AB78" s="384"/>
      <c r="AC78" s="384"/>
    </row>
    <row r="79" spans="1:29" s="383" customFormat="1" ht="15" customHeight="1">
      <c r="A79" s="450"/>
      <c r="B79" s="461"/>
      <c r="C79" s="457" t="s">
        <v>312</v>
      </c>
      <c r="D79" s="467"/>
      <c r="E79" s="467"/>
      <c r="F79" s="467"/>
      <c r="G79" s="467"/>
      <c r="H79" s="467"/>
      <c r="I79" s="471"/>
      <c r="J79" s="471"/>
      <c r="K79" s="467"/>
      <c r="L79" s="467"/>
      <c r="M79" s="467"/>
      <c r="N79" s="467"/>
      <c r="O79" s="467"/>
      <c r="P79" s="474"/>
      <c r="Q79" s="393"/>
      <c r="R79" s="390"/>
      <c r="S79" s="489"/>
      <c r="T79" s="397"/>
      <c r="U79" s="488"/>
      <c r="V79" s="204"/>
      <c r="W79" s="401"/>
      <c r="X79" s="371"/>
      <c r="Z79" s="384"/>
      <c r="AB79" s="384"/>
      <c r="AC79" s="384"/>
    </row>
    <row r="80" spans="1:29" s="383" customFormat="1" ht="15" customHeight="1">
      <c r="A80" s="450"/>
      <c r="B80" s="461"/>
      <c r="C80" s="457" t="s">
        <v>313</v>
      </c>
      <c r="D80" s="421">
        <v>131.12</v>
      </c>
      <c r="E80" s="204"/>
      <c r="F80" s="404"/>
      <c r="G80" s="467"/>
      <c r="H80" s="467"/>
      <c r="I80" s="471"/>
      <c r="J80" s="471"/>
      <c r="K80" s="421">
        <v>30418.95</v>
      </c>
      <c r="L80" s="204"/>
      <c r="M80" s="404"/>
      <c r="N80" s="467"/>
      <c r="O80" s="467"/>
      <c r="P80" s="487"/>
      <c r="Q80" s="394"/>
      <c r="R80" s="390"/>
      <c r="S80" s="490"/>
      <c r="T80" s="401"/>
      <c r="U80" s="488"/>
      <c r="V80" s="479"/>
      <c r="W80" s="488"/>
      <c r="X80" s="371"/>
      <c r="Z80" s="384"/>
      <c r="AB80" s="384"/>
      <c r="AC80" s="384"/>
    </row>
    <row r="81" spans="1:29" s="383" customFormat="1" ht="15" customHeight="1">
      <c r="A81" s="450"/>
      <c r="B81" s="461"/>
      <c r="C81" s="383" t="s">
        <v>328</v>
      </c>
      <c r="D81" s="383">
        <v>122284.21</v>
      </c>
      <c r="P81" s="474"/>
      <c r="Q81" s="393"/>
      <c r="R81" s="491"/>
      <c r="S81" s="204"/>
      <c r="T81" s="204"/>
      <c r="U81" s="204"/>
      <c r="V81" s="204"/>
      <c r="W81" s="401"/>
      <c r="X81" s="371"/>
      <c r="Z81" s="384"/>
      <c r="AB81" s="384"/>
      <c r="AC81" s="384"/>
    </row>
    <row r="82" spans="1:29" s="383" customFormat="1" ht="15" customHeight="1">
      <c r="A82" s="450"/>
      <c r="B82" s="457"/>
      <c r="C82" s="457" t="s">
        <v>314</v>
      </c>
      <c r="D82" s="480">
        <v>1057118.41</v>
      </c>
      <c r="E82" s="467"/>
      <c r="F82" s="483">
        <f>D80+D82+D81</f>
        <v>1179533.74</v>
      </c>
      <c r="G82" s="467"/>
      <c r="H82" s="480">
        <f>F78-F82</f>
        <v>4353207.22</v>
      </c>
      <c r="I82" s="471"/>
      <c r="J82" s="471"/>
      <c r="K82" s="480">
        <v>987516.84</v>
      </c>
      <c r="L82" s="467"/>
      <c r="M82" s="483">
        <f>K80+K82</f>
        <v>1017935.7899999999</v>
      </c>
      <c r="N82" s="467"/>
      <c r="O82" s="480">
        <f>M78-M82</f>
        <v>3618178.380000001</v>
      </c>
      <c r="P82" s="474"/>
      <c r="Q82" s="205"/>
      <c r="R82" s="390"/>
      <c r="S82" s="475" t="s">
        <v>316</v>
      </c>
      <c r="T82" s="401"/>
      <c r="U82" s="488"/>
      <c r="V82" s="475" t="s">
        <v>317</v>
      </c>
      <c r="W82" s="401"/>
      <c r="X82" s="371"/>
      <c r="Z82" s="384"/>
      <c r="AB82" s="384"/>
      <c r="AC82" s="384"/>
    </row>
    <row r="83" spans="1:29" s="383" customFormat="1" ht="15" customHeight="1">
      <c r="A83" s="450"/>
      <c r="B83" s="457"/>
      <c r="C83" s="457" t="s">
        <v>315</v>
      </c>
      <c r="D83" s="467"/>
      <c r="E83" s="467"/>
      <c r="F83" s="467"/>
      <c r="G83" s="467"/>
      <c r="H83" s="536">
        <f>H75+H82</f>
        <v>-2679126.8100000015</v>
      </c>
      <c r="I83" s="471"/>
      <c r="J83" s="471"/>
      <c r="K83" s="467"/>
      <c r="L83" s="467"/>
      <c r="M83" s="467"/>
      <c r="N83" s="467"/>
      <c r="O83" s="467">
        <f>O75+O82</f>
        <v>1150666.8500000006</v>
      </c>
      <c r="P83" s="474"/>
      <c r="Q83" s="205"/>
      <c r="R83" s="390"/>
      <c r="S83" s="490" t="s">
        <v>319</v>
      </c>
      <c r="T83" s="401"/>
      <c r="U83" s="401"/>
      <c r="V83" s="479" t="s">
        <v>320</v>
      </c>
      <c r="W83" s="401"/>
      <c r="X83" s="371"/>
      <c r="Z83" s="384"/>
      <c r="AB83" s="384"/>
      <c r="AC83" s="384"/>
    </row>
    <row r="84" spans="1:29" s="383" customFormat="1" ht="15" customHeight="1">
      <c r="A84" s="450"/>
      <c r="B84" s="457"/>
      <c r="C84" s="457" t="s">
        <v>318</v>
      </c>
      <c r="D84" s="421"/>
      <c r="E84" s="467"/>
      <c r="F84" s="421">
        <v>4655184.02</v>
      </c>
      <c r="G84" s="467"/>
      <c r="H84" s="467"/>
      <c r="I84" s="471"/>
      <c r="J84" s="471"/>
      <c r="K84" s="421"/>
      <c r="L84" s="467"/>
      <c r="M84" s="421">
        <v>4491528.41</v>
      </c>
      <c r="N84" s="467"/>
      <c r="O84" s="467"/>
      <c r="P84" s="487"/>
      <c r="Q84" s="401"/>
      <c r="R84" s="390"/>
      <c r="S84" s="493"/>
      <c r="T84" s="401"/>
      <c r="U84" s="401"/>
      <c r="V84" s="401"/>
      <c r="W84" s="401"/>
      <c r="X84" s="371"/>
      <c r="Z84" s="384"/>
      <c r="AB84" s="384"/>
      <c r="AC84" s="384"/>
    </row>
    <row r="85" spans="1:29" s="383" customFormat="1" ht="15" customHeight="1">
      <c r="A85" s="450"/>
      <c r="B85" s="461"/>
      <c r="C85" s="457" t="s">
        <v>321</v>
      </c>
      <c r="D85" s="492"/>
      <c r="E85" s="467"/>
      <c r="F85" s="483">
        <f>F84</f>
        <v>4655184.02</v>
      </c>
      <c r="G85" s="477"/>
      <c r="H85" s="467">
        <v>0</v>
      </c>
      <c r="I85" s="471"/>
      <c r="J85" s="471"/>
      <c r="K85" s="492"/>
      <c r="L85" s="467"/>
      <c r="M85" s="483">
        <f>M84</f>
        <v>4491528.41</v>
      </c>
      <c r="N85" s="477"/>
      <c r="O85" s="467">
        <v>0</v>
      </c>
      <c r="P85" s="487"/>
      <c r="Q85" s="205"/>
      <c r="R85" s="390"/>
      <c r="S85" s="493"/>
      <c r="T85" s="401"/>
      <c r="U85" s="401"/>
      <c r="V85" s="401"/>
      <c r="W85" s="401"/>
      <c r="X85" s="371"/>
      <c r="Z85" s="384"/>
      <c r="AB85" s="384"/>
      <c r="AC85" s="384"/>
    </row>
    <row r="86" spans="1:29" s="383" customFormat="1" ht="15" customHeight="1" thickBot="1">
      <c r="A86" s="450"/>
      <c r="B86" s="461"/>
      <c r="C86" s="457" t="s">
        <v>322</v>
      </c>
      <c r="D86" s="204"/>
      <c r="E86" s="467"/>
      <c r="F86" s="204"/>
      <c r="G86" s="204"/>
      <c r="H86" s="537">
        <f>H83</f>
        <v>-2679126.8100000015</v>
      </c>
      <c r="I86" s="471"/>
      <c r="J86" s="471"/>
      <c r="K86" s="204"/>
      <c r="L86" s="467"/>
      <c r="M86" s="204"/>
      <c r="N86" s="204"/>
      <c r="O86" s="494">
        <f>O83</f>
        <v>1150666.8500000006</v>
      </c>
      <c r="P86" s="487"/>
      <c r="Q86" s="205"/>
      <c r="R86" s="390"/>
      <c r="S86" s="493"/>
      <c r="T86" s="401"/>
      <c r="U86" s="401"/>
      <c r="V86" s="401"/>
      <c r="W86" s="401"/>
      <c r="X86" s="371"/>
      <c r="Z86" s="384"/>
      <c r="AB86" s="384"/>
      <c r="AC86" s="384"/>
    </row>
    <row r="87" spans="1:29" s="383" customFormat="1" ht="12" customHeight="1" thickBot="1" thickTop="1">
      <c r="A87" s="495"/>
      <c r="B87" s="496"/>
      <c r="C87" s="497"/>
      <c r="D87" s="498"/>
      <c r="E87" s="499"/>
      <c r="F87" s="499"/>
      <c r="G87" s="500"/>
      <c r="H87" s="501"/>
      <c r="I87" s="498"/>
      <c r="J87" s="498"/>
      <c r="K87" s="502"/>
      <c r="L87" s="498"/>
      <c r="M87" s="503"/>
      <c r="N87" s="504"/>
      <c r="O87" s="499"/>
      <c r="P87" s="505"/>
      <c r="Q87" s="506"/>
      <c r="R87" s="507"/>
      <c r="S87" s="508"/>
      <c r="T87" s="509"/>
      <c r="U87" s="509"/>
      <c r="V87" s="509"/>
      <c r="W87" s="509"/>
      <c r="X87" s="510"/>
      <c r="Z87" s="384"/>
      <c r="AB87" s="384"/>
      <c r="AC87" s="384"/>
    </row>
    <row r="88" spans="1:24" ht="11.25">
      <c r="A88" s="513"/>
      <c r="B88" s="511"/>
      <c r="C88" s="512"/>
      <c r="D88" s="513"/>
      <c r="E88" s="513"/>
      <c r="F88" s="513"/>
      <c r="G88" s="513"/>
      <c r="H88" s="513"/>
      <c r="I88" s="513"/>
      <c r="J88" s="513"/>
      <c r="K88" s="513"/>
      <c r="L88" s="513"/>
      <c r="M88" s="513"/>
      <c r="N88" s="513"/>
      <c r="O88" s="514"/>
      <c r="P88" s="514"/>
      <c r="Q88" s="514"/>
      <c r="R88" s="515"/>
      <c r="S88" s="516"/>
      <c r="T88" s="513"/>
      <c r="U88" s="513"/>
      <c r="V88" s="513"/>
      <c r="W88" s="513"/>
      <c r="X88" s="513"/>
    </row>
    <row r="89" spans="1:24" ht="18">
      <c r="A89" s="618"/>
      <c r="B89" s="618"/>
      <c r="C89" s="618"/>
      <c r="D89" s="618"/>
      <c r="E89" s="618"/>
      <c r="F89" s="618"/>
      <c r="G89" s="618"/>
      <c r="H89" s="618"/>
      <c r="I89" s="618"/>
      <c r="J89" s="618"/>
      <c r="K89" s="618"/>
      <c r="L89" s="618"/>
      <c r="M89" s="618"/>
      <c r="N89" s="618"/>
      <c r="O89" s="618"/>
      <c r="P89" s="618"/>
      <c r="Q89" s="618"/>
      <c r="R89" s="618"/>
      <c r="S89" s="618"/>
      <c r="T89" s="618"/>
      <c r="U89" s="618"/>
      <c r="V89" s="618"/>
      <c r="W89" s="618"/>
      <c r="X89" s="618"/>
    </row>
    <row r="90" spans="1:24" ht="18">
      <c r="A90" s="618"/>
      <c r="B90" s="618"/>
      <c r="C90" s="618"/>
      <c r="D90" s="618"/>
      <c r="E90" s="618"/>
      <c r="F90" s="618"/>
      <c r="G90" s="618"/>
      <c r="H90" s="618"/>
      <c r="I90" s="618"/>
      <c r="J90" s="618"/>
      <c r="K90" s="618"/>
      <c r="L90" s="618"/>
      <c r="M90" s="618"/>
      <c r="N90" s="618"/>
      <c r="O90" s="618"/>
      <c r="P90" s="618"/>
      <c r="Q90" s="618"/>
      <c r="R90" s="618"/>
      <c r="S90" s="618"/>
      <c r="T90" s="618"/>
      <c r="U90" s="618"/>
      <c r="V90" s="618"/>
      <c r="W90" s="618"/>
      <c r="X90" s="618"/>
    </row>
    <row r="91" spans="1:24" ht="11.25">
      <c r="A91" s="521"/>
      <c r="B91" s="519"/>
      <c r="C91" s="520"/>
      <c r="D91" s="521"/>
      <c r="E91" s="521"/>
      <c r="F91" s="521"/>
      <c r="H91" s="521"/>
      <c r="I91" s="521"/>
      <c r="J91" s="521"/>
      <c r="K91" s="521"/>
      <c r="L91" s="521"/>
      <c r="M91" s="521"/>
      <c r="N91" s="521"/>
      <c r="O91" s="522"/>
      <c r="P91" s="522"/>
      <c r="S91" s="524"/>
      <c r="T91" s="521"/>
      <c r="U91" s="521"/>
      <c r="V91" s="521"/>
      <c r="W91" s="521"/>
      <c r="X91" s="521"/>
    </row>
    <row r="92" spans="1:24" ht="11.25">
      <c r="A92" s="521"/>
      <c r="B92" s="519"/>
      <c r="C92" s="520"/>
      <c r="D92" s="521"/>
      <c r="E92" s="521"/>
      <c r="F92" s="521"/>
      <c r="H92" s="521"/>
      <c r="I92" s="521"/>
      <c r="J92" s="521"/>
      <c r="K92" s="521"/>
      <c r="L92" s="521"/>
      <c r="M92" s="521"/>
      <c r="N92" s="521"/>
      <c r="O92" s="522"/>
      <c r="P92" s="522"/>
      <c r="S92" s="524"/>
      <c r="T92" s="521"/>
      <c r="U92" s="521"/>
      <c r="V92" s="521"/>
      <c r="W92" s="521"/>
      <c r="X92" s="521"/>
    </row>
    <row r="93" spans="1:24" ht="11.25">
      <c r="A93" s="521"/>
      <c r="B93" s="519"/>
      <c r="C93" s="520"/>
      <c r="D93" s="521"/>
      <c r="E93" s="521"/>
      <c r="F93" s="521"/>
      <c r="H93" s="521"/>
      <c r="I93" s="521"/>
      <c r="J93" s="521"/>
      <c r="K93" s="521"/>
      <c r="L93" s="521"/>
      <c r="M93" s="521"/>
      <c r="N93" s="521"/>
      <c r="O93" s="522"/>
      <c r="P93" s="522"/>
      <c r="S93" s="524"/>
      <c r="T93" s="521"/>
      <c r="U93" s="521"/>
      <c r="V93" s="521"/>
      <c r="W93" s="521"/>
      <c r="X93" s="521"/>
    </row>
    <row r="94" spans="1:24" ht="11.25">
      <c r="A94" s="521"/>
      <c r="B94" s="519"/>
      <c r="C94" s="520"/>
      <c r="D94" s="521"/>
      <c r="E94" s="521"/>
      <c r="F94" s="521"/>
      <c r="H94" s="521"/>
      <c r="I94" s="521"/>
      <c r="J94" s="521"/>
      <c r="K94" s="521"/>
      <c r="L94" s="521"/>
      <c r="M94" s="521"/>
      <c r="N94" s="521"/>
      <c r="O94" s="522"/>
      <c r="P94" s="522"/>
      <c r="S94" s="524"/>
      <c r="T94" s="521"/>
      <c r="U94" s="521"/>
      <c r="V94" s="521"/>
      <c r="W94" s="521"/>
      <c r="X94" s="521"/>
    </row>
    <row r="95" spans="1:24" ht="11.25">
      <c r="A95" s="521"/>
      <c r="B95" s="519"/>
      <c r="C95" s="520"/>
      <c r="D95" s="521"/>
      <c r="E95" s="521"/>
      <c r="F95" s="521"/>
      <c r="H95" s="521"/>
      <c r="I95" s="521"/>
      <c r="J95" s="521"/>
      <c r="K95" s="521"/>
      <c r="L95" s="521"/>
      <c r="M95" s="521"/>
      <c r="N95" s="521"/>
      <c r="O95" s="522"/>
      <c r="P95" s="522"/>
      <c r="S95" s="524"/>
      <c r="T95" s="521"/>
      <c r="U95" s="521"/>
      <c r="V95" s="521"/>
      <c r="W95" s="521"/>
      <c r="X95" s="521"/>
    </row>
    <row r="96" spans="1:24" ht="11.25">
      <c r="A96" s="521"/>
      <c r="B96" s="519"/>
      <c r="C96" s="520"/>
      <c r="D96" s="521"/>
      <c r="E96" s="521"/>
      <c r="F96" s="521"/>
      <c r="H96" s="521"/>
      <c r="I96" s="521"/>
      <c r="J96" s="521"/>
      <c r="K96" s="521"/>
      <c r="L96" s="521"/>
      <c r="M96" s="521"/>
      <c r="N96" s="521"/>
      <c r="O96" s="522"/>
      <c r="P96" s="522"/>
      <c r="S96" s="524"/>
      <c r="T96" s="521"/>
      <c r="U96" s="521"/>
      <c r="V96" s="521"/>
      <c r="W96" s="521"/>
      <c r="X96" s="521"/>
    </row>
    <row r="97" spans="1:24" ht="11.25">
      <c r="A97" s="521"/>
      <c r="B97" s="519"/>
      <c r="C97" s="520"/>
      <c r="D97" s="521"/>
      <c r="E97" s="521"/>
      <c r="F97" s="521"/>
      <c r="H97" s="521"/>
      <c r="I97" s="521"/>
      <c r="J97" s="521"/>
      <c r="K97" s="521"/>
      <c r="L97" s="521"/>
      <c r="M97" s="521"/>
      <c r="N97" s="521"/>
      <c r="O97" s="522"/>
      <c r="P97" s="522"/>
      <c r="S97" s="524"/>
      <c r="T97" s="521"/>
      <c r="U97" s="521"/>
      <c r="V97" s="521"/>
      <c r="W97" s="521"/>
      <c r="X97" s="521"/>
    </row>
    <row r="98" spans="1:24" ht="11.25">
      <c r="A98" s="521"/>
      <c r="B98" s="519"/>
      <c r="C98" s="520"/>
      <c r="D98" s="521"/>
      <c r="E98" s="521"/>
      <c r="F98" s="521"/>
      <c r="H98" s="521"/>
      <c r="I98" s="521"/>
      <c r="J98" s="521"/>
      <c r="K98" s="521"/>
      <c r="L98" s="521"/>
      <c r="M98" s="521"/>
      <c r="N98" s="521"/>
      <c r="O98" s="522"/>
      <c r="P98" s="522"/>
      <c r="S98" s="524"/>
      <c r="T98" s="521"/>
      <c r="U98" s="521"/>
      <c r="V98" s="521"/>
      <c r="W98" s="521"/>
      <c r="X98" s="521"/>
    </row>
    <row r="99" spans="1:24" ht="11.25">
      <c r="A99" s="521"/>
      <c r="B99" s="519"/>
      <c r="C99" s="520"/>
      <c r="D99" s="521"/>
      <c r="E99" s="521"/>
      <c r="F99" s="521"/>
      <c r="H99" s="521"/>
      <c r="I99" s="521"/>
      <c r="J99" s="521"/>
      <c r="K99" s="521"/>
      <c r="L99" s="521"/>
      <c r="M99" s="521"/>
      <c r="N99" s="521"/>
      <c r="O99" s="522"/>
      <c r="P99" s="522"/>
      <c r="S99" s="524"/>
      <c r="T99" s="521"/>
      <c r="U99" s="521"/>
      <c r="V99" s="521"/>
      <c r="W99" s="521"/>
      <c r="X99" s="521"/>
    </row>
    <row r="100" spans="1:24" ht="11.25">
      <c r="A100" s="521"/>
      <c r="B100" s="519"/>
      <c r="C100" s="520"/>
      <c r="D100" s="521"/>
      <c r="E100" s="521"/>
      <c r="F100" s="521"/>
      <c r="H100" s="521"/>
      <c r="I100" s="521"/>
      <c r="J100" s="521"/>
      <c r="K100" s="521"/>
      <c r="L100" s="521"/>
      <c r="M100" s="521"/>
      <c r="N100" s="521"/>
      <c r="O100" s="522"/>
      <c r="P100" s="522"/>
      <c r="S100" s="524"/>
      <c r="T100" s="521"/>
      <c r="U100" s="521"/>
      <c r="V100" s="521"/>
      <c r="W100" s="521"/>
      <c r="X100" s="521"/>
    </row>
    <row r="101" spans="1:24" ht="11.25">
      <c r="A101" s="521"/>
      <c r="B101" s="519"/>
      <c r="C101" s="520"/>
      <c r="D101" s="521"/>
      <c r="E101" s="521"/>
      <c r="F101" s="521"/>
      <c r="H101" s="521"/>
      <c r="I101" s="521"/>
      <c r="J101" s="521"/>
      <c r="K101" s="521"/>
      <c r="L101" s="521"/>
      <c r="M101" s="521"/>
      <c r="N101" s="521"/>
      <c r="O101" s="522"/>
      <c r="P101" s="522"/>
      <c r="S101" s="524"/>
      <c r="T101" s="521"/>
      <c r="U101" s="521"/>
      <c r="V101" s="521"/>
      <c r="W101" s="521"/>
      <c r="X101" s="521"/>
    </row>
    <row r="102" spans="1:24" ht="11.25">
      <c r="A102" s="521"/>
      <c r="B102" s="519"/>
      <c r="C102" s="520"/>
      <c r="D102" s="521"/>
      <c r="E102" s="521"/>
      <c r="F102" s="521"/>
      <c r="H102" s="521"/>
      <c r="I102" s="521"/>
      <c r="J102" s="521"/>
      <c r="K102" s="521"/>
      <c r="L102" s="521"/>
      <c r="M102" s="521"/>
      <c r="N102" s="521"/>
      <c r="O102" s="522"/>
      <c r="P102" s="522"/>
      <c r="S102" s="524"/>
      <c r="T102" s="521"/>
      <c r="U102" s="521"/>
      <c r="V102" s="521"/>
      <c r="W102" s="521"/>
      <c r="X102" s="521"/>
    </row>
    <row r="103" spans="1:24" ht="11.25">
      <c r="A103" s="521"/>
      <c r="B103" s="519"/>
      <c r="C103" s="520"/>
      <c r="D103" s="521"/>
      <c r="E103" s="521"/>
      <c r="F103" s="521"/>
      <c r="H103" s="521"/>
      <c r="I103" s="521"/>
      <c r="J103" s="521"/>
      <c r="K103" s="521"/>
      <c r="L103" s="521"/>
      <c r="M103" s="521"/>
      <c r="N103" s="521"/>
      <c r="O103" s="522"/>
      <c r="P103" s="522"/>
      <c r="S103" s="524"/>
      <c r="T103" s="521"/>
      <c r="U103" s="521"/>
      <c r="V103" s="521"/>
      <c r="W103" s="521"/>
      <c r="X103" s="521"/>
    </row>
    <row r="104" spans="1:24" ht="11.25">
      <c r="A104" s="521"/>
      <c r="B104" s="519"/>
      <c r="C104" s="520"/>
      <c r="D104" s="521"/>
      <c r="E104" s="521"/>
      <c r="F104" s="521"/>
      <c r="H104" s="521"/>
      <c r="I104" s="521"/>
      <c r="J104" s="521"/>
      <c r="K104" s="521"/>
      <c r="L104" s="521"/>
      <c r="M104" s="521"/>
      <c r="N104" s="521"/>
      <c r="O104" s="522"/>
      <c r="P104" s="522"/>
      <c r="S104" s="524"/>
      <c r="T104" s="521"/>
      <c r="U104" s="521"/>
      <c r="V104" s="521"/>
      <c r="W104" s="521"/>
      <c r="X104" s="521"/>
    </row>
    <row r="105" spans="1:24" ht="11.25">
      <c r="A105" s="521"/>
      <c r="B105" s="519"/>
      <c r="C105" s="520"/>
      <c r="D105" s="521"/>
      <c r="E105" s="521"/>
      <c r="F105" s="521"/>
      <c r="H105" s="521"/>
      <c r="I105" s="521"/>
      <c r="J105" s="521"/>
      <c r="K105" s="521"/>
      <c r="L105" s="521"/>
      <c r="M105" s="521"/>
      <c r="N105" s="521"/>
      <c r="O105" s="522"/>
      <c r="P105" s="522"/>
      <c r="S105" s="524"/>
      <c r="T105" s="521"/>
      <c r="U105" s="521"/>
      <c r="V105" s="521"/>
      <c r="W105" s="521"/>
      <c r="X105" s="521"/>
    </row>
    <row r="106" spans="1:24" ht="11.25">
      <c r="A106" s="521"/>
      <c r="B106" s="519"/>
      <c r="C106" s="520"/>
      <c r="D106" s="521"/>
      <c r="E106" s="521"/>
      <c r="F106" s="521"/>
      <c r="H106" s="521"/>
      <c r="I106" s="521"/>
      <c r="J106" s="521"/>
      <c r="K106" s="521"/>
      <c r="L106" s="521"/>
      <c r="M106" s="521"/>
      <c r="N106" s="521"/>
      <c r="O106" s="522"/>
      <c r="P106" s="522"/>
      <c r="S106" s="524"/>
      <c r="T106" s="521"/>
      <c r="U106" s="521"/>
      <c r="V106" s="521"/>
      <c r="W106" s="521"/>
      <c r="X106" s="521"/>
    </row>
    <row r="107" spans="1:24" ht="11.25">
      <c r="A107" s="521"/>
      <c r="B107" s="519"/>
      <c r="C107" s="520"/>
      <c r="D107" s="521"/>
      <c r="E107" s="521"/>
      <c r="F107" s="521"/>
      <c r="H107" s="521"/>
      <c r="I107" s="521"/>
      <c r="J107" s="521"/>
      <c r="K107" s="521"/>
      <c r="L107" s="521"/>
      <c r="M107" s="521"/>
      <c r="N107" s="521"/>
      <c r="O107" s="522"/>
      <c r="P107" s="522"/>
      <c r="S107" s="524"/>
      <c r="T107" s="521"/>
      <c r="U107" s="521"/>
      <c r="V107" s="521"/>
      <c r="W107" s="521"/>
      <c r="X107" s="521"/>
    </row>
    <row r="108" spans="1:24" ht="11.25">
      <c r="A108" s="521"/>
      <c r="B108" s="519"/>
      <c r="C108" s="520"/>
      <c r="D108" s="521"/>
      <c r="E108" s="521"/>
      <c r="F108" s="521"/>
      <c r="H108" s="521"/>
      <c r="I108" s="521"/>
      <c r="J108" s="521"/>
      <c r="K108" s="521"/>
      <c r="L108" s="521"/>
      <c r="M108" s="521"/>
      <c r="N108" s="521"/>
      <c r="O108" s="522"/>
      <c r="P108" s="522"/>
      <c r="S108" s="524"/>
      <c r="T108" s="521"/>
      <c r="U108" s="521"/>
      <c r="V108" s="521"/>
      <c r="W108" s="521"/>
      <c r="X108" s="521"/>
    </row>
    <row r="109" spans="1:24" ht="11.25">
      <c r="A109" s="521"/>
      <c r="B109" s="519"/>
      <c r="C109" s="520"/>
      <c r="D109" s="521"/>
      <c r="E109" s="521"/>
      <c r="F109" s="521"/>
      <c r="H109" s="521"/>
      <c r="I109" s="521"/>
      <c r="J109" s="521"/>
      <c r="K109" s="521"/>
      <c r="L109" s="521"/>
      <c r="M109" s="521"/>
      <c r="N109" s="521"/>
      <c r="O109" s="522"/>
      <c r="P109" s="522"/>
      <c r="S109" s="524"/>
      <c r="T109" s="521"/>
      <c r="U109" s="521"/>
      <c r="V109" s="521"/>
      <c r="W109" s="521"/>
      <c r="X109" s="521"/>
    </row>
    <row r="110" spans="1:24" ht="11.25">
      <c r="A110" s="521"/>
      <c r="B110" s="519"/>
      <c r="C110" s="520"/>
      <c r="D110" s="521"/>
      <c r="E110" s="521"/>
      <c r="F110" s="521"/>
      <c r="H110" s="521"/>
      <c r="I110" s="521"/>
      <c r="J110" s="521"/>
      <c r="K110" s="521"/>
      <c r="L110" s="521"/>
      <c r="M110" s="521"/>
      <c r="N110" s="521"/>
      <c r="O110" s="522"/>
      <c r="P110" s="522"/>
      <c r="S110" s="524"/>
      <c r="T110" s="521"/>
      <c r="U110" s="521"/>
      <c r="V110" s="521"/>
      <c r="W110" s="521"/>
      <c r="X110" s="521"/>
    </row>
    <row r="111" spans="1:24" ht="11.25">
      <c r="A111" s="521"/>
      <c r="B111" s="519"/>
      <c r="C111" s="520"/>
      <c r="D111" s="521"/>
      <c r="E111" s="521"/>
      <c r="F111" s="521"/>
      <c r="H111" s="521"/>
      <c r="I111" s="521"/>
      <c r="J111" s="521"/>
      <c r="K111" s="521"/>
      <c r="L111" s="521"/>
      <c r="M111" s="521"/>
      <c r="N111" s="521"/>
      <c r="O111" s="522"/>
      <c r="P111" s="522"/>
      <c r="S111" s="524"/>
      <c r="T111" s="521"/>
      <c r="U111" s="521"/>
      <c r="V111" s="521"/>
      <c r="W111" s="521"/>
      <c r="X111" s="521"/>
    </row>
    <row r="112" spans="1:24" ht="11.25">
      <c r="A112" s="521"/>
      <c r="B112" s="519"/>
      <c r="C112" s="520"/>
      <c r="D112" s="521"/>
      <c r="E112" s="521"/>
      <c r="F112" s="521"/>
      <c r="H112" s="521"/>
      <c r="I112" s="521"/>
      <c r="J112" s="521"/>
      <c r="K112" s="521"/>
      <c r="L112" s="521"/>
      <c r="M112" s="521"/>
      <c r="N112" s="521"/>
      <c r="O112" s="522"/>
      <c r="P112" s="522"/>
      <c r="S112" s="524"/>
      <c r="T112" s="521"/>
      <c r="U112" s="521"/>
      <c r="V112" s="521"/>
      <c r="W112" s="521"/>
      <c r="X112" s="521"/>
    </row>
    <row r="113" spans="1:24" ht="11.25">
      <c r="A113" s="521"/>
      <c r="B113" s="519"/>
      <c r="C113" s="520"/>
      <c r="D113" s="521"/>
      <c r="E113" s="521"/>
      <c r="F113" s="521"/>
      <c r="H113" s="521"/>
      <c r="I113" s="521"/>
      <c r="J113" s="521"/>
      <c r="K113" s="521"/>
      <c r="L113" s="521"/>
      <c r="M113" s="521"/>
      <c r="N113" s="521"/>
      <c r="O113" s="522"/>
      <c r="P113" s="522"/>
      <c r="S113" s="524"/>
      <c r="T113" s="521"/>
      <c r="U113" s="521"/>
      <c r="V113" s="521"/>
      <c r="W113" s="521"/>
      <c r="X113" s="521"/>
    </row>
    <row r="114" spans="1:24" ht="11.25">
      <c r="A114" s="521"/>
      <c r="B114" s="519"/>
      <c r="C114" s="520"/>
      <c r="D114" s="521"/>
      <c r="E114" s="521"/>
      <c r="F114" s="521"/>
      <c r="H114" s="521"/>
      <c r="I114" s="521"/>
      <c r="J114" s="521"/>
      <c r="K114" s="521"/>
      <c r="L114" s="521"/>
      <c r="M114" s="521"/>
      <c r="N114" s="521"/>
      <c r="O114" s="522"/>
      <c r="P114" s="522"/>
      <c r="S114" s="524"/>
      <c r="T114" s="521"/>
      <c r="U114" s="521"/>
      <c r="V114" s="521"/>
      <c r="W114" s="521"/>
      <c r="X114" s="521"/>
    </row>
    <row r="115" spans="1:24" ht="11.25">
      <c r="A115" s="521"/>
      <c r="B115" s="519"/>
      <c r="C115" s="520"/>
      <c r="D115" s="521"/>
      <c r="E115" s="521"/>
      <c r="F115" s="521"/>
      <c r="H115" s="521"/>
      <c r="I115" s="521"/>
      <c r="J115" s="521"/>
      <c r="K115" s="521"/>
      <c r="L115" s="521"/>
      <c r="M115" s="521"/>
      <c r="N115" s="521"/>
      <c r="O115" s="522"/>
      <c r="P115" s="522"/>
      <c r="S115" s="524"/>
      <c r="T115" s="521"/>
      <c r="U115" s="521"/>
      <c r="V115" s="521"/>
      <c r="W115" s="521"/>
      <c r="X115" s="521"/>
    </row>
    <row r="116" spans="1:24" ht="11.25">
      <c r="A116" s="521"/>
      <c r="B116" s="519"/>
      <c r="C116" s="520"/>
      <c r="D116" s="521"/>
      <c r="E116" s="521"/>
      <c r="F116" s="521"/>
      <c r="H116" s="521"/>
      <c r="I116" s="521"/>
      <c r="J116" s="521"/>
      <c r="K116" s="521"/>
      <c r="L116" s="521"/>
      <c r="M116" s="521"/>
      <c r="N116" s="521"/>
      <c r="O116" s="522"/>
      <c r="P116" s="522"/>
      <c r="S116" s="524"/>
      <c r="T116" s="521"/>
      <c r="U116" s="521"/>
      <c r="V116" s="521"/>
      <c r="W116" s="521"/>
      <c r="X116" s="521"/>
    </row>
    <row r="117" spans="1:24" ht="11.25">
      <c r="A117" s="521"/>
      <c r="B117" s="519"/>
      <c r="C117" s="520"/>
      <c r="D117" s="521"/>
      <c r="E117" s="521"/>
      <c r="F117" s="521"/>
      <c r="H117" s="521"/>
      <c r="I117" s="521"/>
      <c r="J117" s="521"/>
      <c r="K117" s="521"/>
      <c r="L117" s="521"/>
      <c r="M117" s="521"/>
      <c r="N117" s="521"/>
      <c r="O117" s="522"/>
      <c r="P117" s="522"/>
      <c r="S117" s="524"/>
      <c r="T117" s="521"/>
      <c r="U117" s="521"/>
      <c r="V117" s="521"/>
      <c r="W117" s="521"/>
      <c r="X117" s="521"/>
    </row>
    <row r="118" spans="1:24" ht="11.25">
      <c r="A118" s="521"/>
      <c r="B118" s="519"/>
      <c r="C118" s="520"/>
      <c r="D118" s="521"/>
      <c r="E118" s="521"/>
      <c r="F118" s="521"/>
      <c r="H118" s="521"/>
      <c r="I118" s="521"/>
      <c r="J118" s="521"/>
      <c r="K118" s="521"/>
      <c r="L118" s="521"/>
      <c r="M118" s="521"/>
      <c r="N118" s="521"/>
      <c r="O118" s="522"/>
      <c r="P118" s="522"/>
      <c r="S118" s="524"/>
      <c r="T118" s="521"/>
      <c r="U118" s="521"/>
      <c r="V118" s="521"/>
      <c r="W118" s="521"/>
      <c r="X118" s="521"/>
    </row>
    <row r="119" spans="1:24" ht="11.25">
      <c r="A119" s="521"/>
      <c r="B119" s="519"/>
      <c r="C119" s="520"/>
      <c r="D119" s="521"/>
      <c r="E119" s="521"/>
      <c r="F119" s="521"/>
      <c r="H119" s="521"/>
      <c r="I119" s="521"/>
      <c r="J119" s="521"/>
      <c r="K119" s="521"/>
      <c r="L119" s="521"/>
      <c r="M119" s="521"/>
      <c r="N119" s="521"/>
      <c r="O119" s="522"/>
      <c r="P119" s="522"/>
      <c r="S119" s="524"/>
      <c r="T119" s="521"/>
      <c r="U119" s="521"/>
      <c r="V119" s="521"/>
      <c r="W119" s="521"/>
      <c r="X119" s="521"/>
    </row>
    <row r="120" spans="1:24" ht="11.25">
      <c r="A120" s="521"/>
      <c r="B120" s="519"/>
      <c r="C120" s="520"/>
      <c r="D120" s="521"/>
      <c r="E120" s="521"/>
      <c r="F120" s="521"/>
      <c r="H120" s="521"/>
      <c r="I120" s="521"/>
      <c r="J120" s="521"/>
      <c r="K120" s="521"/>
      <c r="L120" s="521"/>
      <c r="M120" s="521"/>
      <c r="N120" s="521"/>
      <c r="O120" s="522"/>
      <c r="P120" s="522"/>
      <c r="S120" s="524"/>
      <c r="T120" s="521"/>
      <c r="U120" s="521"/>
      <c r="V120" s="521"/>
      <c r="W120" s="521"/>
      <c r="X120" s="521"/>
    </row>
    <row r="121" spans="1:24" ht="11.25">
      <c r="A121" s="521"/>
      <c r="B121" s="519"/>
      <c r="C121" s="520"/>
      <c r="D121" s="521"/>
      <c r="E121" s="521"/>
      <c r="F121" s="521"/>
      <c r="H121" s="521"/>
      <c r="I121" s="521"/>
      <c r="J121" s="521"/>
      <c r="K121" s="521"/>
      <c r="L121" s="521"/>
      <c r="M121" s="521"/>
      <c r="N121" s="521"/>
      <c r="O121" s="522"/>
      <c r="P121" s="522"/>
      <c r="S121" s="524"/>
      <c r="T121" s="521"/>
      <c r="U121" s="521"/>
      <c r="V121" s="521"/>
      <c r="W121" s="521"/>
      <c r="X121" s="521"/>
    </row>
    <row r="122" spans="1:24" ht="11.25">
      <c r="A122" s="521"/>
      <c r="B122" s="519"/>
      <c r="C122" s="520"/>
      <c r="D122" s="521"/>
      <c r="E122" s="521"/>
      <c r="F122" s="521"/>
      <c r="H122" s="521"/>
      <c r="I122" s="521"/>
      <c r="J122" s="521"/>
      <c r="K122" s="521"/>
      <c r="L122" s="521"/>
      <c r="M122" s="521"/>
      <c r="N122" s="521"/>
      <c r="O122" s="522"/>
      <c r="P122" s="522"/>
      <c r="S122" s="524"/>
      <c r="T122" s="521"/>
      <c r="U122" s="521"/>
      <c r="V122" s="521"/>
      <c r="W122" s="521"/>
      <c r="X122" s="521"/>
    </row>
    <row r="123" spans="1:24" ht="11.25">
      <c r="A123" s="521"/>
      <c r="B123" s="519"/>
      <c r="C123" s="520"/>
      <c r="D123" s="521"/>
      <c r="E123" s="521"/>
      <c r="F123" s="521"/>
      <c r="H123" s="521"/>
      <c r="I123" s="521"/>
      <c r="J123" s="521"/>
      <c r="K123" s="521"/>
      <c r="L123" s="521"/>
      <c r="M123" s="521"/>
      <c r="N123" s="521"/>
      <c r="O123" s="522"/>
      <c r="P123" s="522"/>
      <c r="S123" s="524"/>
      <c r="T123" s="521"/>
      <c r="U123" s="521"/>
      <c r="V123" s="521"/>
      <c r="W123" s="521"/>
      <c r="X123" s="521"/>
    </row>
    <row r="124" spans="1:24" ht="11.25">
      <c r="A124" s="521"/>
      <c r="B124" s="519"/>
      <c r="C124" s="520"/>
      <c r="D124" s="521"/>
      <c r="E124" s="521"/>
      <c r="F124" s="521"/>
      <c r="H124" s="521"/>
      <c r="I124" s="521"/>
      <c r="J124" s="521"/>
      <c r="K124" s="521"/>
      <c r="L124" s="521"/>
      <c r="M124" s="521"/>
      <c r="N124" s="521"/>
      <c r="O124" s="522"/>
      <c r="P124" s="522"/>
      <c r="S124" s="524"/>
      <c r="T124" s="521"/>
      <c r="U124" s="521"/>
      <c r="V124" s="521"/>
      <c r="W124" s="521"/>
      <c r="X124" s="521"/>
    </row>
    <row r="125" spans="1:24" ht="11.25">
      <c r="A125" s="521"/>
      <c r="B125" s="519"/>
      <c r="C125" s="520"/>
      <c r="D125" s="521"/>
      <c r="E125" s="521"/>
      <c r="F125" s="521"/>
      <c r="H125" s="521"/>
      <c r="I125" s="521"/>
      <c r="J125" s="521"/>
      <c r="K125" s="521"/>
      <c r="L125" s="521"/>
      <c r="M125" s="521"/>
      <c r="N125" s="521"/>
      <c r="O125" s="522"/>
      <c r="P125" s="522"/>
      <c r="S125" s="524"/>
      <c r="T125" s="521"/>
      <c r="U125" s="521"/>
      <c r="V125" s="521"/>
      <c r="W125" s="521"/>
      <c r="X125" s="521"/>
    </row>
    <row r="126" spans="1:24" ht="11.25">
      <c r="A126" s="521"/>
      <c r="B126" s="519"/>
      <c r="C126" s="520"/>
      <c r="D126" s="521"/>
      <c r="E126" s="521"/>
      <c r="F126" s="521"/>
      <c r="H126" s="521"/>
      <c r="I126" s="521"/>
      <c r="J126" s="521"/>
      <c r="K126" s="521"/>
      <c r="L126" s="521"/>
      <c r="M126" s="521"/>
      <c r="N126" s="521"/>
      <c r="O126" s="522"/>
      <c r="P126" s="522"/>
      <c r="S126" s="524"/>
      <c r="T126" s="521"/>
      <c r="U126" s="521"/>
      <c r="V126" s="521"/>
      <c r="W126" s="521"/>
      <c r="X126" s="521"/>
    </row>
    <row r="127" spans="1:24" ht="11.25">
      <c r="A127" s="521"/>
      <c r="B127" s="519"/>
      <c r="C127" s="520"/>
      <c r="D127" s="521"/>
      <c r="E127" s="521"/>
      <c r="F127" s="521"/>
      <c r="H127" s="521"/>
      <c r="I127" s="521"/>
      <c r="J127" s="521"/>
      <c r="K127" s="521"/>
      <c r="L127" s="521"/>
      <c r="M127" s="521"/>
      <c r="N127" s="521"/>
      <c r="O127" s="522"/>
      <c r="P127" s="522"/>
      <c r="S127" s="524"/>
      <c r="T127" s="521"/>
      <c r="U127" s="521"/>
      <c r="V127" s="521"/>
      <c r="W127" s="521"/>
      <c r="X127" s="521"/>
    </row>
    <row r="128" spans="1:24" ht="11.25">
      <c r="A128" s="521"/>
      <c r="B128" s="519"/>
      <c r="C128" s="520"/>
      <c r="D128" s="521"/>
      <c r="E128" s="521"/>
      <c r="F128" s="521"/>
      <c r="H128" s="521"/>
      <c r="I128" s="521"/>
      <c r="J128" s="521"/>
      <c r="K128" s="521"/>
      <c r="L128" s="521"/>
      <c r="M128" s="521"/>
      <c r="N128" s="521"/>
      <c r="O128" s="522"/>
      <c r="P128" s="522"/>
      <c r="S128" s="524"/>
      <c r="T128" s="521"/>
      <c r="U128" s="521"/>
      <c r="V128" s="521"/>
      <c r="W128" s="521"/>
      <c r="X128" s="521"/>
    </row>
    <row r="129" spans="1:24" ht="11.25">
      <c r="A129" s="521"/>
      <c r="B129" s="519"/>
      <c r="C129" s="520"/>
      <c r="D129" s="521"/>
      <c r="E129" s="521"/>
      <c r="F129" s="521"/>
      <c r="H129" s="521"/>
      <c r="I129" s="521"/>
      <c r="J129" s="521"/>
      <c r="K129" s="521"/>
      <c r="L129" s="521"/>
      <c r="M129" s="521"/>
      <c r="N129" s="521"/>
      <c r="O129" s="522"/>
      <c r="P129" s="522"/>
      <c r="S129" s="524"/>
      <c r="T129" s="521"/>
      <c r="U129" s="521"/>
      <c r="V129" s="521"/>
      <c r="W129" s="521"/>
      <c r="X129" s="521"/>
    </row>
    <row r="130" spans="1:24" ht="11.25">
      <c r="A130" s="521"/>
      <c r="B130" s="519"/>
      <c r="C130" s="520"/>
      <c r="D130" s="521"/>
      <c r="E130" s="521"/>
      <c r="F130" s="521"/>
      <c r="H130" s="521"/>
      <c r="I130" s="521"/>
      <c r="J130" s="521"/>
      <c r="K130" s="521"/>
      <c r="L130" s="521"/>
      <c r="M130" s="521"/>
      <c r="N130" s="521"/>
      <c r="O130" s="522"/>
      <c r="P130" s="522"/>
      <c r="S130" s="524"/>
      <c r="T130" s="521"/>
      <c r="U130" s="521"/>
      <c r="V130" s="521"/>
      <c r="W130" s="521"/>
      <c r="X130" s="521"/>
    </row>
    <row r="131" spans="1:24" ht="11.25">
      <c r="A131" s="521"/>
      <c r="B131" s="519"/>
      <c r="C131" s="520"/>
      <c r="D131" s="521"/>
      <c r="E131" s="521"/>
      <c r="F131" s="521"/>
      <c r="H131" s="521"/>
      <c r="I131" s="521"/>
      <c r="J131" s="521"/>
      <c r="K131" s="521"/>
      <c r="L131" s="521"/>
      <c r="M131" s="521"/>
      <c r="N131" s="521"/>
      <c r="O131" s="522"/>
      <c r="P131" s="522"/>
      <c r="S131" s="524"/>
      <c r="T131" s="521"/>
      <c r="U131" s="521"/>
      <c r="V131" s="521"/>
      <c r="W131" s="521"/>
      <c r="X131" s="521"/>
    </row>
    <row r="132" spans="1:24" ht="11.25">
      <c r="A132" s="521"/>
      <c r="B132" s="519"/>
      <c r="C132" s="520"/>
      <c r="D132" s="521"/>
      <c r="E132" s="521"/>
      <c r="F132" s="521"/>
      <c r="H132" s="521"/>
      <c r="I132" s="521"/>
      <c r="J132" s="521"/>
      <c r="K132" s="521"/>
      <c r="L132" s="521"/>
      <c r="M132" s="521"/>
      <c r="N132" s="521"/>
      <c r="O132" s="522"/>
      <c r="P132" s="522"/>
      <c r="S132" s="524"/>
      <c r="T132" s="521"/>
      <c r="U132" s="521"/>
      <c r="V132" s="521"/>
      <c r="W132" s="521"/>
      <c r="X132" s="521"/>
    </row>
    <row r="133" spans="1:24" ht="11.25">
      <c r="A133" s="521"/>
      <c r="B133" s="519"/>
      <c r="C133" s="520"/>
      <c r="D133" s="521"/>
      <c r="E133" s="521"/>
      <c r="F133" s="521"/>
      <c r="H133" s="521"/>
      <c r="I133" s="521"/>
      <c r="J133" s="521"/>
      <c r="K133" s="521"/>
      <c r="L133" s="521"/>
      <c r="M133" s="521"/>
      <c r="N133" s="521"/>
      <c r="O133" s="522"/>
      <c r="P133" s="522"/>
      <c r="S133" s="524"/>
      <c r="T133" s="521"/>
      <c r="U133" s="521"/>
      <c r="V133" s="521"/>
      <c r="W133" s="521"/>
      <c r="X133" s="521"/>
    </row>
    <row r="134" spans="1:24" ht="11.25">
      <c r="A134" s="521"/>
      <c r="B134" s="519"/>
      <c r="C134" s="520"/>
      <c r="D134" s="521"/>
      <c r="E134" s="521"/>
      <c r="F134" s="521"/>
      <c r="H134" s="521"/>
      <c r="I134" s="521"/>
      <c r="J134" s="521"/>
      <c r="K134" s="521"/>
      <c r="L134" s="521"/>
      <c r="M134" s="521"/>
      <c r="N134" s="521"/>
      <c r="O134" s="522"/>
      <c r="P134" s="522"/>
      <c r="S134" s="524"/>
      <c r="T134" s="521"/>
      <c r="U134" s="521"/>
      <c r="V134" s="521"/>
      <c r="W134" s="521"/>
      <c r="X134" s="521"/>
    </row>
    <row r="135" spans="1:24" ht="11.25">
      <c r="A135" s="521"/>
      <c r="B135" s="519"/>
      <c r="C135" s="520"/>
      <c r="D135" s="521"/>
      <c r="E135" s="521"/>
      <c r="F135" s="521"/>
      <c r="H135" s="521"/>
      <c r="I135" s="521"/>
      <c r="J135" s="521"/>
      <c r="K135" s="521"/>
      <c r="L135" s="521"/>
      <c r="M135" s="521"/>
      <c r="N135" s="521"/>
      <c r="O135" s="522"/>
      <c r="P135" s="522"/>
      <c r="S135" s="524"/>
      <c r="T135" s="521"/>
      <c r="U135" s="521"/>
      <c r="V135" s="521"/>
      <c r="W135" s="521"/>
      <c r="X135" s="521"/>
    </row>
    <row r="136" spans="1:24" ht="11.25">
      <c r="A136" s="521"/>
      <c r="B136" s="519"/>
      <c r="C136" s="520"/>
      <c r="D136" s="521"/>
      <c r="E136" s="521"/>
      <c r="F136" s="521"/>
      <c r="H136" s="521"/>
      <c r="I136" s="521"/>
      <c r="J136" s="521"/>
      <c r="K136" s="521"/>
      <c r="L136" s="521"/>
      <c r="M136" s="521"/>
      <c r="N136" s="521"/>
      <c r="O136" s="522"/>
      <c r="P136" s="522"/>
      <c r="S136" s="524"/>
      <c r="T136" s="521"/>
      <c r="U136" s="521"/>
      <c r="V136" s="521"/>
      <c r="W136" s="521"/>
      <c r="X136" s="521"/>
    </row>
    <row r="137" spans="1:24" ht="11.25">
      <c r="A137" s="521"/>
      <c r="B137" s="519"/>
      <c r="C137" s="520"/>
      <c r="D137" s="521"/>
      <c r="E137" s="521"/>
      <c r="F137" s="521"/>
      <c r="H137" s="521"/>
      <c r="I137" s="521"/>
      <c r="J137" s="521"/>
      <c r="K137" s="521"/>
      <c r="L137" s="521"/>
      <c r="M137" s="521"/>
      <c r="N137" s="521"/>
      <c r="O137" s="522"/>
      <c r="P137" s="522"/>
      <c r="S137" s="524"/>
      <c r="T137" s="521"/>
      <c r="U137" s="521"/>
      <c r="V137" s="521"/>
      <c r="W137" s="521"/>
      <c r="X137" s="521"/>
    </row>
    <row r="138" spans="1:29" ht="16.5">
      <c r="A138" s="603"/>
      <c r="B138" s="603"/>
      <c r="C138" s="603"/>
      <c r="D138" s="603"/>
      <c r="E138" s="603"/>
      <c r="F138" s="603"/>
      <c r="G138" s="603"/>
      <c r="H138" s="603"/>
      <c r="I138" s="603"/>
      <c r="J138" s="603"/>
      <c r="K138" s="603"/>
      <c r="L138" s="603"/>
      <c r="M138" s="603"/>
      <c r="N138" s="603"/>
      <c r="O138" s="603"/>
      <c r="P138" s="603"/>
      <c r="Q138" s="603"/>
      <c r="R138" s="603"/>
      <c r="S138" s="603"/>
      <c r="T138" s="603"/>
      <c r="U138" s="603"/>
      <c r="V138" s="603"/>
      <c r="W138" s="603"/>
      <c r="X138" s="603"/>
      <c r="Z138" s="517"/>
      <c r="AB138" s="517"/>
      <c r="AC138" s="517"/>
    </row>
    <row r="139" spans="1:29" ht="16.5">
      <c r="A139" s="603"/>
      <c r="B139" s="603"/>
      <c r="C139" s="603"/>
      <c r="D139" s="603"/>
      <c r="E139" s="603"/>
      <c r="F139" s="603"/>
      <c r="G139" s="603"/>
      <c r="H139" s="603"/>
      <c r="I139" s="603"/>
      <c r="J139" s="603"/>
      <c r="K139" s="603"/>
      <c r="L139" s="603"/>
      <c r="M139" s="603"/>
      <c r="N139" s="603"/>
      <c r="O139" s="603"/>
      <c r="P139" s="603"/>
      <c r="Q139" s="603"/>
      <c r="R139" s="603"/>
      <c r="S139" s="603"/>
      <c r="T139" s="603"/>
      <c r="U139" s="603"/>
      <c r="V139" s="603"/>
      <c r="W139" s="603"/>
      <c r="X139" s="603"/>
      <c r="Z139" s="517"/>
      <c r="AB139" s="517"/>
      <c r="AC139" s="517"/>
    </row>
    <row r="140" spans="1:29" ht="19.5">
      <c r="A140" s="563"/>
      <c r="B140" s="525"/>
      <c r="C140" s="526"/>
      <c r="D140" s="527"/>
      <c r="E140" s="527"/>
      <c r="F140" s="527"/>
      <c r="G140" s="527"/>
      <c r="H140" s="527"/>
      <c r="I140" s="527"/>
      <c r="J140" s="527"/>
      <c r="K140" s="527"/>
      <c r="L140" s="527"/>
      <c r="M140" s="527"/>
      <c r="N140" s="527"/>
      <c r="O140" s="527"/>
      <c r="P140" s="527"/>
      <c r="Q140" s="527"/>
      <c r="R140" s="525"/>
      <c r="S140" s="528"/>
      <c r="T140" s="527"/>
      <c r="U140" s="527"/>
      <c r="V140" s="527"/>
      <c r="W140" s="527"/>
      <c r="X140" s="563"/>
      <c r="Z140" s="517"/>
      <c r="AB140" s="517"/>
      <c r="AC140" s="517"/>
    </row>
    <row r="141" spans="1:29" ht="19.5">
      <c r="A141" s="563"/>
      <c r="B141" s="525"/>
      <c r="C141" s="526"/>
      <c r="D141" s="527"/>
      <c r="E141" s="527"/>
      <c r="F141" s="527"/>
      <c r="G141" s="527"/>
      <c r="H141" s="527"/>
      <c r="I141" s="527"/>
      <c r="J141" s="527"/>
      <c r="K141" s="527"/>
      <c r="L141" s="527"/>
      <c r="M141" s="527"/>
      <c r="N141" s="527"/>
      <c r="O141" s="527"/>
      <c r="P141" s="527"/>
      <c r="Q141" s="527"/>
      <c r="R141" s="525"/>
      <c r="S141" s="528"/>
      <c r="T141" s="527"/>
      <c r="U141" s="527"/>
      <c r="V141" s="527"/>
      <c r="W141" s="527"/>
      <c r="X141" s="563"/>
      <c r="Z141" s="517"/>
      <c r="AB141" s="517"/>
      <c r="AC141" s="517"/>
    </row>
    <row r="142" spans="1:29" ht="19.5">
      <c r="A142" s="563"/>
      <c r="B142" s="525"/>
      <c r="C142" s="526"/>
      <c r="D142" s="527"/>
      <c r="E142" s="527"/>
      <c r="F142" s="527"/>
      <c r="G142" s="527"/>
      <c r="H142" s="527"/>
      <c r="I142" s="527"/>
      <c r="J142" s="527"/>
      <c r="K142" s="527"/>
      <c r="L142" s="527"/>
      <c r="M142" s="527"/>
      <c r="N142" s="527"/>
      <c r="O142" s="527"/>
      <c r="P142" s="527"/>
      <c r="Q142" s="527"/>
      <c r="R142" s="525"/>
      <c r="S142" s="528"/>
      <c r="T142" s="527"/>
      <c r="U142" s="527"/>
      <c r="V142" s="527"/>
      <c r="W142" s="527"/>
      <c r="X142" s="563"/>
      <c r="Z142" s="517"/>
      <c r="AB142" s="517"/>
      <c r="AC142" s="517"/>
    </row>
    <row r="143" spans="1:29" ht="16.5">
      <c r="A143" s="563"/>
      <c r="B143" s="525"/>
      <c r="C143" s="528"/>
      <c r="D143" s="527"/>
      <c r="E143" s="527"/>
      <c r="F143" s="527"/>
      <c r="G143" s="527"/>
      <c r="H143" s="527"/>
      <c r="I143" s="527"/>
      <c r="J143" s="527"/>
      <c r="K143" s="527"/>
      <c r="L143" s="527"/>
      <c r="M143" s="527"/>
      <c r="N143" s="527"/>
      <c r="O143" s="527"/>
      <c r="P143" s="527"/>
      <c r="Q143" s="527"/>
      <c r="R143" s="525"/>
      <c r="S143" s="528"/>
      <c r="T143" s="527"/>
      <c r="U143" s="527"/>
      <c r="V143" s="527"/>
      <c r="W143" s="527"/>
      <c r="X143" s="563"/>
      <c r="Z143" s="517"/>
      <c r="AB143" s="517"/>
      <c r="AC143" s="517"/>
    </row>
    <row r="144" spans="1:29" ht="16.5">
      <c r="A144" s="603"/>
      <c r="B144" s="603"/>
      <c r="C144" s="603"/>
      <c r="D144" s="603"/>
      <c r="E144" s="603"/>
      <c r="F144" s="603"/>
      <c r="G144" s="603"/>
      <c r="H144" s="603"/>
      <c r="I144" s="603"/>
      <c r="J144" s="603"/>
      <c r="K144" s="603"/>
      <c r="L144" s="603"/>
      <c r="M144" s="603"/>
      <c r="N144" s="603"/>
      <c r="O144" s="603"/>
      <c r="P144" s="603"/>
      <c r="Q144" s="603"/>
      <c r="R144" s="603"/>
      <c r="S144" s="603"/>
      <c r="T144" s="603"/>
      <c r="U144" s="603"/>
      <c r="V144" s="603"/>
      <c r="W144" s="603"/>
      <c r="X144" s="603"/>
      <c r="Z144" s="517"/>
      <c r="AB144" s="517"/>
      <c r="AC144" s="517"/>
    </row>
    <row r="145" spans="1:29" ht="16.5">
      <c r="A145" s="603"/>
      <c r="B145" s="603"/>
      <c r="C145" s="603"/>
      <c r="D145" s="603"/>
      <c r="E145" s="603"/>
      <c r="F145" s="603"/>
      <c r="G145" s="603"/>
      <c r="H145" s="603"/>
      <c r="I145" s="603"/>
      <c r="J145" s="603"/>
      <c r="K145" s="603"/>
      <c r="L145" s="603"/>
      <c r="M145" s="603"/>
      <c r="N145" s="603"/>
      <c r="O145" s="603"/>
      <c r="P145" s="603"/>
      <c r="Q145" s="603"/>
      <c r="R145" s="603"/>
      <c r="S145" s="603"/>
      <c r="T145" s="603"/>
      <c r="U145" s="603"/>
      <c r="V145" s="603"/>
      <c r="W145" s="603"/>
      <c r="X145" s="603"/>
      <c r="Z145" s="517"/>
      <c r="AB145" s="517"/>
      <c r="AC145" s="517"/>
    </row>
  </sheetData>
  <sheetProtection/>
  <mergeCells count="13">
    <mergeCell ref="A139:X139"/>
    <mergeCell ref="A90:X90"/>
    <mergeCell ref="A138:X138"/>
    <mergeCell ref="A144:X144"/>
    <mergeCell ref="A145:X145"/>
    <mergeCell ref="A1:X1"/>
    <mergeCell ref="A2:X2"/>
    <mergeCell ref="A3:X3"/>
    <mergeCell ref="D5:H5"/>
    <mergeCell ref="K5:O5"/>
    <mergeCell ref="A58:P58"/>
    <mergeCell ref="R58:X58"/>
    <mergeCell ref="A89:X89"/>
  </mergeCells>
  <printOptions horizontalCentered="1"/>
  <pageMargins left="0.7086614173228347" right="0.7086614173228347" top="0.7480314960629921" bottom="0.7480314960629921" header="0.31496062992125984" footer="0.31496062992125984"/>
  <pageSetup horizontalDpi="300" verticalDpi="300" orientation="portrait" paperSize="8" scale="50" r:id="rId2"/>
  <drawing r:id="rId1"/>
</worksheet>
</file>

<file path=xl/worksheets/sheet6.xml><?xml version="1.0" encoding="utf-8"?>
<worksheet xmlns="http://schemas.openxmlformats.org/spreadsheetml/2006/main" xmlns:r="http://schemas.openxmlformats.org/officeDocument/2006/relationships">
  <dimension ref="A2:S420"/>
  <sheetViews>
    <sheetView zoomScale="90" zoomScaleNormal="90" zoomScalePageLayoutView="0" workbookViewId="0" topLeftCell="G37">
      <selection activeCell="S54" sqref="S54"/>
    </sheetView>
  </sheetViews>
  <sheetFormatPr defaultColWidth="9.140625" defaultRowHeight="12.75"/>
  <cols>
    <col min="1" max="1" width="0.85546875" style="0" customWidth="1"/>
    <col min="2" max="2" width="4.28125" style="0" customWidth="1"/>
    <col min="3" max="3" width="59.421875" style="0" customWidth="1"/>
    <col min="4" max="4" width="0.5625" style="0" customWidth="1"/>
    <col min="5" max="5" width="18.421875" style="0" customWidth="1"/>
    <col min="6" max="6" width="0.5625" style="0" customWidth="1"/>
    <col min="7" max="7" width="17.57421875" style="0" customWidth="1"/>
    <col min="8" max="8" width="0.5625" style="0" customWidth="1"/>
    <col min="9" max="9" width="19.7109375" style="0" customWidth="1"/>
    <col min="10" max="10" width="0.5625" style="0" customWidth="1"/>
    <col min="11" max="11" width="0.71875" style="156" customWidth="1"/>
    <col min="12" max="12" width="5.00390625" style="156" bestFit="1" customWidth="1"/>
    <col min="13" max="13" width="67.57421875" style="0" customWidth="1"/>
    <col min="14" max="14" width="0.85546875" style="0" customWidth="1"/>
    <col min="15" max="15" width="19.421875" style="0" customWidth="1"/>
    <col min="16" max="16" width="0.5625" style="0" customWidth="1"/>
    <col min="17" max="17" width="1.57421875" style="0" customWidth="1"/>
    <col min="18" max="18" width="8.8515625" style="0" customWidth="1"/>
    <col min="19" max="19" width="20.421875" style="0" customWidth="1"/>
  </cols>
  <sheetData>
    <row r="1" ht="13.5" thickBot="1"/>
    <row r="2" spans="2:17" ht="36" thickTop="1">
      <c r="B2" s="637" t="s">
        <v>330</v>
      </c>
      <c r="C2" s="638"/>
      <c r="D2" s="638"/>
      <c r="E2" s="638"/>
      <c r="F2" s="638"/>
      <c r="G2" s="638"/>
      <c r="H2" s="638"/>
      <c r="I2" s="638"/>
      <c r="J2" s="638"/>
      <c r="K2" s="638"/>
      <c r="L2" s="638"/>
      <c r="M2" s="638"/>
      <c r="N2" s="638"/>
      <c r="O2" s="638"/>
      <c r="P2" s="638"/>
      <c r="Q2" s="157"/>
    </row>
    <row r="3" spans="2:17" ht="33.75">
      <c r="B3" s="644" t="s">
        <v>233</v>
      </c>
      <c r="C3" s="645"/>
      <c r="D3" s="645"/>
      <c r="E3" s="645"/>
      <c r="F3" s="645"/>
      <c r="G3" s="645"/>
      <c r="H3" s="645"/>
      <c r="I3" s="645"/>
      <c r="J3" s="645"/>
      <c r="K3" s="645"/>
      <c r="L3" s="645"/>
      <c r="M3" s="645"/>
      <c r="N3" s="645"/>
      <c r="O3" s="645"/>
      <c r="P3" s="645"/>
      <c r="Q3" s="158"/>
    </row>
    <row r="4" spans="2:17" ht="34.5" thickBot="1">
      <c r="B4" s="639" t="s">
        <v>147</v>
      </c>
      <c r="C4" s="640"/>
      <c r="D4" s="640"/>
      <c r="E4" s="640"/>
      <c r="F4" s="640"/>
      <c r="G4" s="640"/>
      <c r="H4" s="640"/>
      <c r="I4" s="640"/>
      <c r="J4" s="640"/>
      <c r="K4" s="640"/>
      <c r="L4" s="640"/>
      <c r="M4" s="640"/>
      <c r="N4" s="640"/>
      <c r="O4" s="640"/>
      <c r="P4" s="640"/>
      <c r="Q4" s="158"/>
    </row>
    <row r="5" spans="2:17" ht="21" thickTop="1">
      <c r="B5" s="159" t="s">
        <v>0</v>
      </c>
      <c r="C5" s="156"/>
      <c r="D5" s="160"/>
      <c r="E5" s="156"/>
      <c r="F5" s="161"/>
      <c r="G5" s="161"/>
      <c r="H5" s="161"/>
      <c r="I5" s="161"/>
      <c r="J5" s="161"/>
      <c r="K5" s="162"/>
      <c r="L5" s="641" t="s">
        <v>1</v>
      </c>
      <c r="M5" s="642"/>
      <c r="N5" s="642"/>
      <c r="O5" s="642"/>
      <c r="P5" s="642"/>
      <c r="Q5" s="158"/>
    </row>
    <row r="6" spans="2:19" s="173" customFormat="1" ht="31.5">
      <c r="B6" s="163"/>
      <c r="C6" s="164"/>
      <c r="D6" s="164"/>
      <c r="E6" s="643" t="s">
        <v>337</v>
      </c>
      <c r="F6" s="643"/>
      <c r="G6" s="643"/>
      <c r="H6" s="643"/>
      <c r="I6" s="643"/>
      <c r="J6" s="165"/>
      <c r="K6" s="166"/>
      <c r="L6" s="167"/>
      <c r="M6" s="168"/>
      <c r="N6" s="169"/>
      <c r="O6" s="170" t="s">
        <v>337</v>
      </c>
      <c r="P6" s="171"/>
      <c r="Q6" s="172"/>
      <c r="S6" s="543"/>
    </row>
    <row r="7" spans="2:17" s="173" customFormat="1" ht="15.75">
      <c r="B7" s="174" t="s">
        <v>148</v>
      </c>
      <c r="C7" s="164" t="s">
        <v>26</v>
      </c>
      <c r="D7" s="175"/>
      <c r="E7" s="165" t="s">
        <v>2</v>
      </c>
      <c r="F7" s="175"/>
      <c r="G7" s="165" t="s">
        <v>3</v>
      </c>
      <c r="H7" s="175"/>
      <c r="I7" s="165" t="s">
        <v>4</v>
      </c>
      <c r="J7" s="165"/>
      <c r="K7" s="176"/>
      <c r="L7" s="177" t="s">
        <v>16</v>
      </c>
      <c r="M7" s="164" t="s">
        <v>17</v>
      </c>
      <c r="N7" s="178"/>
      <c r="O7" s="178"/>
      <c r="P7" s="171"/>
      <c r="Q7" s="172"/>
    </row>
    <row r="8" spans="2:17" s="173" customFormat="1" ht="15.75" thickBot="1">
      <c r="B8" s="163"/>
      <c r="C8" s="179" t="s">
        <v>149</v>
      </c>
      <c r="D8" s="180"/>
      <c r="E8" s="181">
        <f>ΕΛΙΜΕΙΑ!D7+ΕΛΛΗΣΠΟΝΤΟΣ!D7+ΑΙΑΝΗΣ!E8+ΥΨΗΛΑΝΤΗ!E8+ΚΟΖΑΝΗ!D7</f>
        <v>5041729.67</v>
      </c>
      <c r="F8" s="182"/>
      <c r="G8" s="181">
        <f>ΕΛΙΜΕΙΑ!F7+ΕΛΛΗΣΠΟΝΤΟΣ!F7+ΑΙΑΝΗΣ!G8+ΥΨΗΛΑΝΤΗ!G8+ΚΟΖΑΝΗ!F7</f>
        <v>3315969.36</v>
      </c>
      <c r="H8" s="182"/>
      <c r="I8" s="181">
        <f>E8-G8</f>
        <v>1725760.31</v>
      </c>
      <c r="J8" s="183"/>
      <c r="K8" s="184"/>
      <c r="L8" s="185" t="s">
        <v>13</v>
      </c>
      <c r="M8" s="186" t="s">
        <v>18</v>
      </c>
      <c r="N8" s="180"/>
      <c r="O8" s="187">
        <f>ΕΛΙΜΕΙΑ!S8+ΕΛΛΗΣΠΟΝΤΟΣ!S8+ΑΙΑΝΗΣ!N8+ΥΨΗΛΑΝΤΗ!N8+ΚΟΖΑΝΗ!U8-17023295.18</f>
        <v>52757172.779999994</v>
      </c>
      <c r="P8" s="171"/>
      <c r="Q8" s="172"/>
    </row>
    <row r="9" spans="2:17" s="173" customFormat="1" ht="16.5" thickTop="1">
      <c r="B9" s="163"/>
      <c r="C9" s="179"/>
      <c r="D9" s="188"/>
      <c r="E9" s="188"/>
      <c r="F9" s="188"/>
      <c r="G9" s="188"/>
      <c r="H9" s="188"/>
      <c r="I9" s="188"/>
      <c r="J9" s="188"/>
      <c r="K9" s="189"/>
      <c r="L9" s="171"/>
      <c r="M9" s="171"/>
      <c r="N9" s="171"/>
      <c r="O9" s="171"/>
      <c r="P9" s="171"/>
      <c r="Q9" s="172"/>
    </row>
    <row r="10" spans="2:17" s="173" customFormat="1" ht="15.75">
      <c r="B10" s="174" t="s">
        <v>23</v>
      </c>
      <c r="C10" s="164" t="s">
        <v>27</v>
      </c>
      <c r="D10" s="180"/>
      <c r="E10" s="183"/>
      <c r="F10" s="183"/>
      <c r="G10" s="183"/>
      <c r="H10" s="183"/>
      <c r="I10" s="190"/>
      <c r="J10" s="191"/>
      <c r="K10" s="189"/>
      <c r="L10" s="192" t="s">
        <v>150</v>
      </c>
      <c r="M10" s="193" t="s">
        <v>151</v>
      </c>
      <c r="N10" s="180"/>
      <c r="O10" s="182"/>
      <c r="P10" s="171"/>
      <c r="Q10" s="172"/>
    </row>
    <row r="11" spans="2:17" s="173" customFormat="1" ht="15.75">
      <c r="B11" s="194" t="s">
        <v>41</v>
      </c>
      <c r="C11" s="195" t="s">
        <v>28</v>
      </c>
      <c r="D11" s="180"/>
      <c r="E11" s="196"/>
      <c r="F11" s="197"/>
      <c r="G11" s="196"/>
      <c r="H11" s="197"/>
      <c r="I11" s="198"/>
      <c r="J11" s="196"/>
      <c r="K11" s="189"/>
      <c r="M11" s="204" t="s">
        <v>153</v>
      </c>
      <c r="N11" s="180"/>
      <c r="O11" s="182">
        <f>ΕΛΙΜΕΙΑ!S12</f>
        <v>1527109.51</v>
      </c>
      <c r="Q11" s="172"/>
    </row>
    <row r="12" spans="2:17" s="173" customFormat="1" ht="16.5" thickBot="1">
      <c r="B12" s="194"/>
      <c r="C12" s="179" t="s">
        <v>152</v>
      </c>
      <c r="D12" s="180"/>
      <c r="E12" s="200">
        <f>ΕΛΙΜΕΙΑ!D11+ΑΙΑΝΗΣ!E12+ΥΨΗΛΑΝΤΗ!E12</f>
        <v>2405214.92</v>
      </c>
      <c r="F12" s="201"/>
      <c r="G12" s="200">
        <f>ΕΛΙΜΕΙΑ!F11+ΑΙΑΝΗΣ!G12+ΥΨΗΛΑΝΤΗ!G12</f>
        <v>1536444.48</v>
      </c>
      <c r="H12" s="201"/>
      <c r="I12" s="202">
        <f>E12-G12</f>
        <v>868770.44</v>
      </c>
      <c r="J12" s="196"/>
      <c r="K12" s="189"/>
      <c r="L12" s="203"/>
      <c r="M12" s="205" t="s">
        <v>154</v>
      </c>
      <c r="N12" s="171"/>
      <c r="O12" s="182">
        <f>ΕΛΙΜΕΙΑ!S13+ΕΛΛΗΣΠΟΝΤΟΣ!S12+ΑΙΑΝΗΣ!N12+ΥΨΗΛΑΝΤΗ!N12+ΚΟΖΑΝΗ!U12</f>
        <v>91916602.22999999</v>
      </c>
      <c r="P12" s="171"/>
      <c r="Q12" s="172"/>
    </row>
    <row r="13" spans="2:17" s="173" customFormat="1" ht="17.25" thickBot="1" thickTop="1">
      <c r="B13" s="194"/>
      <c r="C13" s="179"/>
      <c r="D13" s="180"/>
      <c r="E13" s="196"/>
      <c r="F13" s="197"/>
      <c r="G13" s="196"/>
      <c r="H13" s="197"/>
      <c r="I13" s="198"/>
      <c r="J13" s="196"/>
      <c r="K13" s="189"/>
      <c r="L13" s="203"/>
      <c r="M13" s="205"/>
      <c r="N13" s="180"/>
      <c r="O13" s="207">
        <f>O11+O12</f>
        <v>93443711.74</v>
      </c>
      <c r="P13" s="171"/>
      <c r="Q13" s="172"/>
    </row>
    <row r="14" spans="2:17" s="173" customFormat="1" ht="16.5" thickTop="1">
      <c r="B14" s="194" t="s">
        <v>15</v>
      </c>
      <c r="C14" s="195" t="s">
        <v>29</v>
      </c>
      <c r="D14" s="180"/>
      <c r="E14" s="182"/>
      <c r="F14" s="182"/>
      <c r="G14" s="182"/>
      <c r="H14" s="182"/>
      <c r="I14" s="206"/>
      <c r="J14" s="182"/>
      <c r="K14" s="189"/>
      <c r="L14" s="203"/>
      <c r="P14" s="171"/>
      <c r="Q14" s="172"/>
    </row>
    <row r="15" spans="2:17" s="173" customFormat="1" ht="15">
      <c r="B15" s="163"/>
      <c r="C15" s="179" t="s">
        <v>155</v>
      </c>
      <c r="D15" s="180"/>
      <c r="E15" s="183">
        <f>ΕΛΙΜΕΙΑ!D13+ΕΛΛΗΣΠΟΝΤΟΣ!D11+ΑΙΑΝΗΣ!E15+ΥΨΗΛΑΝΤΗ!E15+ΚΟΖΑΝΗ!D10</f>
        <v>46490706.440000005</v>
      </c>
      <c r="F15" s="182"/>
      <c r="G15" s="183">
        <f>'[3]ΜΑΡΩΝΕΙΑ'!F9+'[3]ΣΑΠΕΣ'!G14</f>
        <v>0</v>
      </c>
      <c r="H15" s="182"/>
      <c r="I15" s="190">
        <f aca="true" t="shared" si="0" ref="I15:I20">E15-G15</f>
        <v>46490706.440000005</v>
      </c>
      <c r="J15" s="183"/>
      <c r="K15" s="189"/>
      <c r="L15" s="203"/>
      <c r="Q15" s="172"/>
    </row>
    <row r="16" spans="2:17" s="173" customFormat="1" ht="15">
      <c r="B16" s="163"/>
      <c r="C16" s="208" t="s">
        <v>156</v>
      </c>
      <c r="D16" s="180"/>
      <c r="E16" s="183">
        <f>ΕΛΙΜΕΙΑ!D14+ΕΛΛΗΣΠΟΝΤΟΣ!D12+ΑΙΑΝΗΣ!E16+ΥΨΗΛΑΝΤΗ!E16+ΚΟΖΑΝΗ!D11</f>
        <v>10224521.51</v>
      </c>
      <c r="F16" s="182"/>
      <c r="G16" s="183">
        <f>ΕΛΙΜΕΙΑ!F14+ΕΛΛΗΣΠΟΝΤΟΣ!F12+ΑΙΑΝΗΣ!G16+ΥΨΗΛΑΝΤΗ!G16+ΚΟΖΑΝΗ!F11</f>
        <v>3518081.71</v>
      </c>
      <c r="H16" s="182"/>
      <c r="I16" s="190">
        <f t="shared" si="0"/>
        <v>6706439.8</v>
      </c>
      <c r="J16" s="183"/>
      <c r="K16" s="189"/>
      <c r="L16" s="185" t="s">
        <v>30</v>
      </c>
      <c r="M16" s="193" t="s">
        <v>157</v>
      </c>
      <c r="N16" s="180"/>
      <c r="P16" s="171"/>
      <c r="Q16" s="172"/>
    </row>
    <row r="17" spans="2:17" s="173" customFormat="1" ht="17.25" thickBot="1">
      <c r="B17" s="163"/>
      <c r="C17" s="179" t="s">
        <v>158</v>
      </c>
      <c r="D17" s="180"/>
      <c r="E17" s="183">
        <f>ΕΛΙΜΕΙΑ!D15+ΕΛΛΗΣΠΟΝΤΟΣ!D13+ΑΙΑΝΗΣ!E17+ΥΨΗΛΑΝΤΗ!E17+ΚΟΖΑΝΗ!D12</f>
        <v>32248864.9</v>
      </c>
      <c r="F17" s="183">
        <f>ΕΛΙΜΕΙΑ!E15+ΕΛΛΗΣΠΟΝΤΟΣ!E13+ΑΙΑΝΗΣ!F17+ΥΨΗΛΑΝΤΗ!F17+ΚΟΖΑΝΗ!E12</f>
        <v>0</v>
      </c>
      <c r="G17" s="183">
        <f>ΕΛΙΜΕΙΑ!F15+ΕΛΛΗΣΠΟΝΤΟΣ!F13+ΑΙΑΝΗΣ!G17+ΥΨΗΛΑΝΤΗ!G17+ΚΟΖΑΝΗ!F12</f>
        <v>12914910.819999998</v>
      </c>
      <c r="H17" s="182"/>
      <c r="I17" s="190">
        <f t="shared" si="0"/>
        <v>19333954.08</v>
      </c>
      <c r="J17" s="183"/>
      <c r="K17" s="189"/>
      <c r="L17" s="167"/>
      <c r="M17" s="209" t="s">
        <v>159</v>
      </c>
      <c r="N17" s="180"/>
      <c r="O17" s="210">
        <f>ΚΟΖΑΝΗ!U14</f>
        <v>20330170.6</v>
      </c>
      <c r="P17" s="171"/>
      <c r="Q17" s="172"/>
    </row>
    <row r="18" spans="2:17" s="173" customFormat="1" ht="15.75" thickTop="1">
      <c r="B18" s="163"/>
      <c r="C18" s="179" t="s">
        <v>160</v>
      </c>
      <c r="D18" s="180"/>
      <c r="E18" s="183">
        <f>ΕΛΙΜΕΙΑ!D16+ΕΛΛΗΣΠΟΝΤΟΣ!D14+ΑΙΑΝΗΣ!E18+ΥΨΗΛΑΝΤΗ!E18+ΚΟΖΑΝΗ!D13</f>
        <v>2532001.09</v>
      </c>
      <c r="F18" s="183">
        <f>ΕΛΙΜΕΙΑ!E16+ΕΛΛΗΣΠΟΝΤΟΣ!E14+ΑΙΑΝΗΣ!F18+ΥΨΗΛΑΝΤΗ!F18+ΚΟΖΑΝΗ!E13</f>
        <v>0</v>
      </c>
      <c r="G18" s="183">
        <f>ΕΛΙΜΕΙΑ!F16+ΕΛΛΗΣΠΟΝΤΟΣ!F14+ΑΙΑΝΗΣ!G18+ΥΨΗΛΑΝΤΗ!G18+ΚΟΖΑΝΗ!F13</f>
        <v>1505367.1400000001</v>
      </c>
      <c r="H18" s="182"/>
      <c r="I18" s="190">
        <f t="shared" si="0"/>
        <v>1026633.9499999997</v>
      </c>
      <c r="J18" s="183"/>
      <c r="K18" s="189"/>
      <c r="P18" s="171"/>
      <c r="Q18" s="172"/>
    </row>
    <row r="19" spans="2:17" s="173" customFormat="1" ht="16.5" thickBot="1">
      <c r="B19" s="163"/>
      <c r="C19" s="179" t="s">
        <v>161</v>
      </c>
      <c r="D19" s="180"/>
      <c r="E19" s="183">
        <f>ΕΛΙΜΕΙΑ!D17+ΕΛΛΗΣΠΟΝΤΟΣ!D15+ΑΙΑΝΗΣ!E19+ΥΨΗΛΑΝΤΗ!E19+ΚΟΖΑΝΗ!D14</f>
        <v>15288715.16</v>
      </c>
      <c r="F19" s="183">
        <f>ΕΛΙΜΕΙΑ!E17+ΕΛΛΗΣΠΟΝΤΟΣ!E15+ΑΙΑΝΗΣ!F19+ΥΨΗΛΑΝΤΗ!F19+ΚΟΖΑΝΗ!E14</f>
        <v>0</v>
      </c>
      <c r="G19" s="183">
        <f>ΕΛΙΜΕΙΑ!F17+ΕΛΛΗΣΠΟΝΤΟΣ!F15+ΑΙΑΝΗΣ!G19+ΥΨΗΛΑΝΤΗ!G19+ΚΟΖΑΝΗ!F14</f>
        <v>1343.88</v>
      </c>
      <c r="H19" s="182"/>
      <c r="I19" s="190">
        <f t="shared" si="0"/>
        <v>15287371.28</v>
      </c>
      <c r="J19" s="183"/>
      <c r="K19" s="189"/>
      <c r="L19" s="167"/>
      <c r="M19" s="211" t="s">
        <v>162</v>
      </c>
      <c r="N19" s="180"/>
      <c r="O19" s="212">
        <f>O8+O13+O17</f>
        <v>166531055.11999997</v>
      </c>
      <c r="P19" s="171"/>
      <c r="Q19" s="172"/>
    </row>
    <row r="20" spans="2:17" s="173" customFormat="1" ht="15.75" thickTop="1">
      <c r="B20" s="163"/>
      <c r="C20" s="179" t="s">
        <v>163</v>
      </c>
      <c r="D20" s="180"/>
      <c r="E20" s="183">
        <f>ΕΛΙΜΕΙΑ!D18+ΕΛΛΗΣΠΟΝΤΟΣ!D16+ΑΙΑΝΗΣ!E20+ΥΨΗΛΑΝΤΗ!E20+ΚΟΖΑΝΗ!D15</f>
        <v>72109804.63</v>
      </c>
      <c r="F20" s="183">
        <f>ΕΛΙΜΕΙΑ!E18+ΕΛΛΗΣΠΟΝΤΟΣ!E16+ΑΙΑΝΗΣ!F20+ΥΨΗΛΑΝΤΗ!F20+ΚΟΖΑΝΗ!E15</f>
        <v>0</v>
      </c>
      <c r="G20" s="183">
        <f>ΕΛΙΜΕΙΑ!F18+ΕΛΛΗΣΠΟΝΤΟΣ!F16+ΑΙΑΝΗΣ!G20+ΥΨΗΛΑΝΤΗ!G20+ΚΟΖΑΝΗ!F15</f>
        <v>59091334.33</v>
      </c>
      <c r="H20" s="182"/>
      <c r="I20" s="190">
        <f t="shared" si="0"/>
        <v>13018470.299999997</v>
      </c>
      <c r="J20" s="183"/>
      <c r="K20" s="189"/>
      <c r="L20" s="203"/>
      <c r="M20" s="171"/>
      <c r="N20" s="180"/>
      <c r="O20" s="171"/>
      <c r="Q20" s="172"/>
    </row>
    <row r="21" spans="2:17" s="173" customFormat="1" ht="15.75">
      <c r="B21" s="163"/>
      <c r="C21" s="179" t="s">
        <v>74</v>
      </c>
      <c r="D21" s="180"/>
      <c r="E21" s="183">
        <f>ΕΛΙΜΕΙΑ!D19+ΕΛΛΗΣΠΟΝΤΟΣ!D17+ΑΙΑΝΗΣ!E21+ΥΨΗΛΑΝΤΗ!E21+ΚΟΖΑΝΗ!D16</f>
        <v>10102966.84</v>
      </c>
      <c r="F21" s="183">
        <f>ΕΛΙΜΕΙΑ!E19+ΕΛΛΗΣΠΟΝΤΟΣ!E17+ΑΙΑΝΗΣ!F21+ΥΨΗΛΑΝΤΗ!F21+ΚΟΖΑΝΗ!E16</f>
        <v>0</v>
      </c>
      <c r="G21" s="183">
        <f>ΕΛΙΜΕΙΑ!F19+ΕΛΛΗΣΠΟΝΤΟΣ!F17+ΑΙΑΝΗΣ!G21+ΥΨΗΛΑΝΤΗ!G21+ΚΟΖΑΝΗ!F16</f>
        <v>1476060.25</v>
      </c>
      <c r="H21" s="182"/>
      <c r="I21" s="190">
        <f>E21-G21</f>
        <v>8626906.59</v>
      </c>
      <c r="J21" s="183"/>
      <c r="K21" s="189"/>
      <c r="L21" s="213" t="s">
        <v>25</v>
      </c>
      <c r="M21" s="214" t="s">
        <v>164</v>
      </c>
      <c r="O21" s="373"/>
      <c r="Q21" s="172"/>
    </row>
    <row r="22" spans="2:17" s="173" customFormat="1" ht="15">
      <c r="B22" s="163"/>
      <c r="C22" s="179" t="s">
        <v>56</v>
      </c>
      <c r="D22" s="180"/>
      <c r="E22" s="183">
        <f>ΕΛΙΜΕΙΑ!D20+ΕΛΛΗΣΠΟΝΤΟΣ!D18+ΑΙΑΝΗΣ!E22+ΥΨΗΛΑΝΤΗ!E22+ΚΟΖΑΝΗ!D17</f>
        <v>2568688.4299999997</v>
      </c>
      <c r="F22" s="183">
        <f>ΕΛΙΜΕΙΑ!E20+ΕΛΛΗΣΠΟΝΤΟΣ!E18+ΑΙΑΝΗΣ!F22+ΥΨΗΛΑΝΤΗ!F22+ΚΟΖΑΝΗ!E17</f>
        <v>0</v>
      </c>
      <c r="G22" s="183">
        <f>ΕΛΙΜΕΙΑ!F20+ΕΛΛΗΣΠΟΝΤΟΣ!F18+ΑΙΑΝΗΣ!G22+ΥΨΗΛΑΝΤΗ!G22+ΚΟΖΑΝΗ!F17</f>
        <v>1351852.22</v>
      </c>
      <c r="H22" s="183" t="e">
        <f>'[3]ΜΑΡΩΝΕΙΑ'!G15+'[3]ΣΑΠΕΣ'!H21</f>
        <v>#REF!</v>
      </c>
      <c r="I22" s="190">
        <f aca="true" t="shared" si="1" ref="I22:I27">E22-G22</f>
        <v>1216836.2099999997</v>
      </c>
      <c r="J22" s="183" t="e">
        <f>'[3]ΜΑΡΩΝΕΙΑ'!I15+'[3]ΣΑΠΕΣ'!J21</f>
        <v>#REF!</v>
      </c>
      <c r="K22" s="189"/>
      <c r="M22" s="173" t="s">
        <v>165</v>
      </c>
      <c r="O22" s="199"/>
      <c r="Q22" s="172"/>
    </row>
    <row r="23" spans="2:17" s="173" customFormat="1" ht="15">
      <c r="B23" s="163"/>
      <c r="C23" s="179" t="s">
        <v>166</v>
      </c>
      <c r="D23" s="180"/>
      <c r="E23" s="183">
        <f>ΕΛΙΜΕΙΑ!D21+ΕΛΛΗΣΠΟΝΤΟΣ!D19+ΑΙΑΝΗΣ!E23+ΥΨΗΛΑΝΤΗ!E23+ΚΟΖΑΝΗ!D18+ΑΙΑΝΗΣ!E24+ΥΨΗΛΑΝΤΗ!E24</f>
        <v>20013437.39</v>
      </c>
      <c r="F23" s="183">
        <f>ΕΛΙΜΕΙΑ!E21+ΕΛΛΗΣΠΟΝΤΟΣ!E19+ΑΙΑΝΗΣ!F23+ΥΨΗΛΑΝΤΗ!F23+ΚΟΖΑΝΗ!E18</f>
        <v>0</v>
      </c>
      <c r="G23" s="183">
        <f>ΕΛΙΜΕΙΑ!F21+ΕΛΛΗΣΠΟΝΤΟΣ!F19+ΑΙΑΝΗΣ!G23+ΥΨΗΛΑΝΤΗ!G23+ΚΟΖΑΝΗ!F18+ΑΙΑΝΗΣ!G24+ΥΨΗΛΑΝΤΗ!G24</f>
        <v>6083521.23</v>
      </c>
      <c r="H23" s="183" t="e">
        <f>'[3]ΜΑΡΩΝΕΙΑ'!G16+'[3]ΣΑΠΕΣ'!H22</f>
        <v>#REF!</v>
      </c>
      <c r="I23" s="190">
        <f t="shared" si="1"/>
        <v>13929916.16</v>
      </c>
      <c r="J23" s="183" t="e">
        <f>'[3]ΜΑΡΩΝΕΙΑ'!I16+'[3]ΣΑΠΕΣ'!J22</f>
        <v>#REF!</v>
      </c>
      <c r="K23" s="189"/>
      <c r="M23" s="173" t="s">
        <v>167</v>
      </c>
      <c r="O23" s="199">
        <f>ΚΟΖΑΝΗ!U23</f>
        <v>204369.94999999998</v>
      </c>
      <c r="Q23" s="172"/>
    </row>
    <row r="24" spans="2:17" s="173" customFormat="1" ht="15">
      <c r="B24" s="163"/>
      <c r="C24" s="179" t="s">
        <v>168</v>
      </c>
      <c r="D24" s="180"/>
      <c r="E24" s="183">
        <f>ΕΛΙΜΕΙΑ!D22+ΕΛΛΗΣΠΟΝΤΟΣ!D20+ΑΙΑΝΗΣ!E25+ΥΨΗΛΑΝΤΗ!E25+ΚΟΖΑΝΗ!D19</f>
        <v>2354097.92</v>
      </c>
      <c r="F24" s="182"/>
      <c r="G24" s="183">
        <f>ΕΛΙΜΕΙΑ!F22+ΕΛΛΗΣΠΟΝΤΟΣ!F20+ΑΙΑΝΗΣ!G25+ΥΨΗΛΑΝΤΗ!G25+ΚΟΖΑΝΗ!F19</f>
        <v>1519286.23</v>
      </c>
      <c r="H24" s="183" t="e">
        <f>'[3]ΜΑΡΩΝΕΙΑ'!G17+'[3]ΣΑΠΕΣ'!H23</f>
        <v>#REF!</v>
      </c>
      <c r="I24" s="190">
        <f t="shared" si="1"/>
        <v>834811.69</v>
      </c>
      <c r="J24" s="183" t="e">
        <f>'[3]ΜΑΡΩΝΕΙΑ'!I17+'[3]ΣΑΠΕΣ'!J23</f>
        <v>#REF!</v>
      </c>
      <c r="K24" s="203"/>
      <c r="L24" s="215"/>
      <c r="M24" s="173" t="s">
        <v>169</v>
      </c>
      <c r="O24" s="216">
        <f>ΕΛΛΗΣΠΟΝΤΟΣ!S22</f>
        <v>734000</v>
      </c>
      <c r="Q24" s="172"/>
    </row>
    <row r="25" spans="2:17" s="173" customFormat="1" ht="15.75" thickBot="1">
      <c r="B25" s="163"/>
      <c r="C25" s="179" t="s">
        <v>170</v>
      </c>
      <c r="D25" s="180"/>
      <c r="E25" s="183">
        <f>ΕΛΙΜΕΙΑ!D23+ΕΛΛΗΣΠΟΝΤΟΣ!D21+ΑΙΑΝΗΣ!E26+ΥΨΗΛΑΝΤΗ!E26+ΚΟΖΑΝΗ!D20</f>
        <v>4716380.37</v>
      </c>
      <c r="F25" s="183">
        <f>ΕΛΙΜΕΙΑ!E23+ΕΛΛΗΣΠΟΝΤΟΣ!E21+ΑΙΑΝΗΣ!F26+ΥΨΗΛΑΝΤΗ!F26+ΚΟΖΑΝΗ!E20</f>
        <v>0</v>
      </c>
      <c r="G25" s="183">
        <f>ΕΛΙΜΕΙΑ!F23+ΕΛΛΗΣΠΟΝΤΟΣ!F21+ΑΙΑΝΗΣ!G26+ΥΨΗΛΑΝΤΗ!G26+ΚΟΖΑΝΗ!F20</f>
        <v>3884933.43</v>
      </c>
      <c r="H25" s="183" t="e">
        <f>'[3]ΜΑΡΩΝΕΙΑ'!G18+'[3]ΣΑΠΕΣ'!H24</f>
        <v>#REF!</v>
      </c>
      <c r="I25" s="190">
        <f t="shared" si="1"/>
        <v>831446.94</v>
      </c>
      <c r="J25" s="183" t="e">
        <f>'[3]ΜΑΡΩΝΕΙΑ'!I18+'[3]ΣΑΠΕΣ'!J24</f>
        <v>#REF!</v>
      </c>
      <c r="K25" s="167"/>
      <c r="L25" s="215"/>
      <c r="O25" s="217">
        <f>O23+O24</f>
        <v>938369.95</v>
      </c>
      <c r="Q25" s="172"/>
    </row>
    <row r="26" spans="2:17" s="173" customFormat="1" ht="16.5" thickTop="1">
      <c r="B26" s="163"/>
      <c r="C26" s="179" t="s">
        <v>171</v>
      </c>
      <c r="D26" s="180"/>
      <c r="E26" s="183">
        <f>ΕΛΙΜΕΙΑ!D24+ΕΛΛΗΣΠΟΝΤΟΣ!D22+ΑΙΑΝΗΣ!E27+ΥΨΗΛΑΝΤΗ!E27+ΚΟΖΑΝΗ!D21</f>
        <v>4059493.8</v>
      </c>
      <c r="F26" s="183">
        <f>ΕΛΙΜΕΙΑ!E24+ΕΛΛΗΣΠΟΝΤΟΣ!E22+ΑΙΑΝΗΣ!F27+ΥΨΗΛΑΝΤΗ!F27+ΚΟΖΑΝΗ!E21</f>
        <v>0</v>
      </c>
      <c r="G26" s="183">
        <f>ΕΛΙΜΕΙΑ!F24+ΕΛΛΗΣΠΟΝΤΟΣ!F22+ΑΙΑΝΗΣ!G27+ΥΨΗΛΑΝΤΗ!G27+ΚΟΖΑΝΗ!F21</f>
        <v>3091686.57</v>
      </c>
      <c r="H26" s="183" t="e">
        <f>'[3]ΜΑΡΩΝΕΙΑ'!G19+'[3]ΣΑΠΕΣ'!H25</f>
        <v>#REF!</v>
      </c>
      <c r="I26" s="190">
        <f t="shared" si="1"/>
        <v>967807.23</v>
      </c>
      <c r="J26" s="183" t="e">
        <f>'[3]ΜΑΡΩΝΕΙΑ'!I19+'[3]ΣΑΠΕΣ'!J25</f>
        <v>#REF!</v>
      </c>
      <c r="K26" s="167"/>
      <c r="L26" s="218" t="s">
        <v>23</v>
      </c>
      <c r="M26" s="219" t="s">
        <v>24</v>
      </c>
      <c r="P26" s="171"/>
      <c r="Q26" s="172"/>
    </row>
    <row r="27" spans="2:17" s="173" customFormat="1" ht="15">
      <c r="B27" s="163"/>
      <c r="C27" s="179" t="s">
        <v>172</v>
      </c>
      <c r="D27" s="180"/>
      <c r="E27" s="183">
        <f>ΕΛΙΜΕΙΑ!D25+ΕΛΛΗΣΠΟΝΤΟΣ!D23+ΑΙΑΝΗΣ!E28+ΥΨΗΛΑΝΤΗ!E28+ΚΟΖΑΝΗ!D22</f>
        <v>33108575.47</v>
      </c>
      <c r="F27" s="183">
        <f>ΕΛΙΜΕΙΑ!E25+ΕΛΛΗΣΠΟΝΤΟΣ!E23+ΑΙΑΝΗΣ!F28+ΥΨΗΛΑΝΤΗ!F28+ΚΟΖΑΝΗ!E22</f>
        <v>0</v>
      </c>
      <c r="G27" s="183">
        <f>ΕΛΙΜΕΙΑ!F25+ΕΛΛΗΣΠΟΝΤΟΣ!F23+ΑΙΑΝΗΣ!G28+ΥΨΗΛΑΝΤΗ!G28+ΚΟΖΑΝΗ!F22</f>
        <v>0</v>
      </c>
      <c r="H27" s="183" t="e">
        <f>'[3]ΜΑΡΩΝΕΙΑ'!G20+'[3]ΣΑΠΕΣ'!H26</f>
        <v>#REF!</v>
      </c>
      <c r="I27" s="190">
        <f t="shared" si="1"/>
        <v>33108575.47</v>
      </c>
      <c r="J27" s="183" t="e">
        <f>'[3]ΜΑΡΩΝΕΙΑ'!I20+'[3]ΣΑΠΕΣ'!J26</f>
        <v>#REF!</v>
      </c>
      <c r="K27" s="167"/>
      <c r="L27" s="220" t="s">
        <v>13</v>
      </c>
      <c r="M27" s="221" t="s">
        <v>173</v>
      </c>
      <c r="Q27" s="172"/>
    </row>
    <row r="28" spans="2:17" s="173" customFormat="1" ht="15.75" thickBot="1">
      <c r="B28" s="163"/>
      <c r="C28" s="171"/>
      <c r="D28" s="180"/>
      <c r="E28" s="222">
        <f>SUM(E15:E27)</f>
        <v>255818253.95</v>
      </c>
      <c r="F28" s="182"/>
      <c r="G28" s="222">
        <f>SUM(G15:G27)</f>
        <v>94438377.81</v>
      </c>
      <c r="H28" s="182"/>
      <c r="I28" s="207">
        <f>SUM(I15:I27)</f>
        <v>161379876.14</v>
      </c>
      <c r="J28" s="182"/>
      <c r="K28" s="184"/>
      <c r="L28" s="215"/>
      <c r="M28" s="173" t="s">
        <v>174</v>
      </c>
      <c r="O28" s="223">
        <f>ΕΛΙΜΕΙΑ!S23+ΕΛΛΗΣΠΟΝΤΟΣ!S26+ΑΙΑΝΗΣ!N21+ΚΟΖΑΝΗ!U27</f>
        <v>13141253.56</v>
      </c>
      <c r="P28" s="171"/>
      <c r="Q28" s="172"/>
    </row>
    <row r="29" spans="2:17" s="173" customFormat="1" ht="17.25" thickBot="1" thickTop="1">
      <c r="B29" s="163"/>
      <c r="C29" s="224" t="s">
        <v>175</v>
      </c>
      <c r="D29" s="188"/>
      <c r="E29" s="225">
        <f>E12+E28</f>
        <v>258223468.86999997</v>
      </c>
      <c r="F29" s="201"/>
      <c r="G29" s="225">
        <f>G12+G28</f>
        <v>95974822.29</v>
      </c>
      <c r="H29" s="201"/>
      <c r="I29" s="225">
        <f>I12+I28</f>
        <v>162248646.57999998</v>
      </c>
      <c r="J29" s="226"/>
      <c r="K29" s="189"/>
      <c r="L29" s="215"/>
      <c r="P29" s="171"/>
      <c r="Q29" s="172"/>
    </row>
    <row r="30" spans="2:17" s="173" customFormat="1" ht="16.5" thickTop="1">
      <c r="B30" s="163"/>
      <c r="C30" s="224"/>
      <c r="D30" s="188"/>
      <c r="E30" s="201"/>
      <c r="F30" s="201"/>
      <c r="G30" s="201"/>
      <c r="H30" s="201"/>
      <c r="I30" s="201"/>
      <c r="J30" s="226"/>
      <c r="K30" s="189"/>
      <c r="L30" s="227" t="s">
        <v>15</v>
      </c>
      <c r="M30" s="186" t="s">
        <v>21</v>
      </c>
      <c r="N30" s="180"/>
      <c r="O30" s="171"/>
      <c r="P30" s="171"/>
      <c r="Q30" s="172"/>
    </row>
    <row r="31" spans="2:17" s="173" customFormat="1" ht="15.75">
      <c r="B31" s="194" t="s">
        <v>30</v>
      </c>
      <c r="C31" s="195" t="s">
        <v>176</v>
      </c>
      <c r="D31" s="180"/>
      <c r="E31" s="228"/>
      <c r="F31" s="229"/>
      <c r="G31" s="230"/>
      <c r="H31" s="229"/>
      <c r="I31" s="231"/>
      <c r="J31" s="229"/>
      <c r="K31" s="184"/>
      <c r="L31" s="232"/>
      <c r="M31" s="233" t="s">
        <v>177</v>
      </c>
      <c r="N31" s="171"/>
      <c r="O31" s="199">
        <f>ΕΛΙΜΕΙΑ!S26+ΕΛΛΗΣΠΟΝΤΟΣ!S29+ΑΙΑΝΗΣ!N25+ΥΨΗΛΑΝΤΗ!N21+ΚΟΖΑΝΗ!U30</f>
        <v>8328206.380000001</v>
      </c>
      <c r="P31" s="171"/>
      <c r="Q31" s="172"/>
    </row>
    <row r="32" spans="2:17" s="173" customFormat="1" ht="15.75">
      <c r="B32" s="163"/>
      <c r="C32" s="195" t="s">
        <v>178</v>
      </c>
      <c r="D32" s="180"/>
      <c r="E32" s="228"/>
      <c r="F32" s="228"/>
      <c r="G32" s="228"/>
      <c r="H32" s="228"/>
      <c r="I32" s="234"/>
      <c r="J32" s="228"/>
      <c r="K32" s="184"/>
      <c r="L32" s="232"/>
      <c r="M32" s="171" t="s">
        <v>179</v>
      </c>
      <c r="N32" s="180"/>
      <c r="O32" s="182">
        <f>ΕΛΛΗΣΠΟΝΤΟΣ!S31+ΑΙΑΝΗΣ!N26+ΚΟΖΑΝΗ!U31</f>
        <v>3585549.75</v>
      </c>
      <c r="Q32" s="172"/>
    </row>
    <row r="33" spans="2:17" s="173" customFormat="1" ht="15">
      <c r="B33" s="163"/>
      <c r="C33" s="179" t="s">
        <v>180</v>
      </c>
      <c r="D33" s="180"/>
      <c r="E33" s="235"/>
      <c r="F33" s="180"/>
      <c r="G33" s="182">
        <f>ΕΛΙΜΕΙΑ!H31+ΕΛΛΗΣΠΟΝΤΟΣ!F29+ΚΟΖΑΝΗ!F27+ΚΟΖΑΝΗ!H30</f>
        <v>10336717.270000001</v>
      </c>
      <c r="H33" s="180"/>
      <c r="I33" s="236"/>
      <c r="J33" s="182"/>
      <c r="K33" s="184"/>
      <c r="L33" s="203"/>
      <c r="M33" s="173" t="s">
        <v>140</v>
      </c>
      <c r="O33" s="199">
        <f>ΕΛΛΗΣΠΟΝΤΟΣ!S32+ΚΟΖΑΝΗ!U32</f>
        <v>3750387.1</v>
      </c>
      <c r="P33" s="171"/>
      <c r="Q33" s="172"/>
    </row>
    <row r="34" spans="2:17" s="173" customFormat="1" ht="15.75">
      <c r="B34" s="163"/>
      <c r="C34" s="173" t="s">
        <v>182</v>
      </c>
      <c r="G34" s="199">
        <f>ΚΟΖΑΝΗ!F28</f>
        <v>20667024.46</v>
      </c>
      <c r="K34" s="189"/>
      <c r="L34" s="167"/>
      <c r="M34" s="171" t="s">
        <v>181</v>
      </c>
      <c r="N34" s="180"/>
      <c r="O34" s="182">
        <f>ΕΛΙΜΕΙΑ!S28+ΕΛΛΗΣΠΟΝΤΟΣ!S33+ΑΙΑΝΗΣ!N27+ΚΟΖΑΝΗ!U34</f>
        <v>1397278.49</v>
      </c>
      <c r="Q34" s="172"/>
    </row>
    <row r="35" spans="2:17" s="173" customFormat="1" ht="15.75">
      <c r="B35" s="163"/>
      <c r="C35" s="237" t="s">
        <v>184</v>
      </c>
      <c r="D35" s="180"/>
      <c r="E35" s="238"/>
      <c r="F35" s="180"/>
      <c r="G35" s="239">
        <f>ΕΛΛΗΣΠΟΝΤΟΣ!F30+ΚΟΖΑΝΗ!F29</f>
        <v>109454.73999999999</v>
      </c>
      <c r="H35" s="180"/>
      <c r="I35" s="240">
        <f>G33-G35+G34</f>
        <v>30894286.990000002</v>
      </c>
      <c r="J35" s="226"/>
      <c r="K35" s="189"/>
      <c r="L35" s="167"/>
      <c r="M35" s="171" t="s">
        <v>183</v>
      </c>
      <c r="O35" s="182">
        <f>ΕΛΙΜΕΙΑ!S29+ΕΛΛΗΣΠΟΝΤΟΣ!S34+ΑΙΑΝΗΣ!N28+ΚΟΖΑΝΗ!U35</f>
        <v>1797677.4999999998</v>
      </c>
      <c r="Q35" s="172"/>
    </row>
    <row r="36" spans="2:17" s="173" customFormat="1" ht="16.5" thickBot="1">
      <c r="B36" s="163"/>
      <c r="C36" s="237"/>
      <c r="D36" s="180"/>
      <c r="E36" s="238"/>
      <c r="F36" s="180"/>
      <c r="G36" s="182"/>
      <c r="H36" s="180"/>
      <c r="I36" s="236"/>
      <c r="J36" s="226"/>
      <c r="K36" s="189"/>
      <c r="N36" s="171"/>
      <c r="O36" s="207">
        <f>SUM(O31:O35)</f>
        <v>18859099.22</v>
      </c>
      <c r="Q36" s="172"/>
    </row>
    <row r="37" spans="2:17" s="173" customFormat="1" ht="17.25" thickBot="1" thickTop="1">
      <c r="B37" s="163"/>
      <c r="C37" s="243" t="s">
        <v>185</v>
      </c>
      <c r="D37" s="188"/>
      <c r="E37" s="238"/>
      <c r="F37" s="180"/>
      <c r="G37" s="235"/>
      <c r="H37" s="180"/>
      <c r="I37" s="212">
        <f>I29+I35</f>
        <v>193142933.57</v>
      </c>
      <c r="J37" s="226"/>
      <c r="K37" s="189"/>
      <c r="M37" s="241" t="s">
        <v>43</v>
      </c>
      <c r="O37" s="242">
        <f>O28+O36</f>
        <v>32000352.78</v>
      </c>
      <c r="Q37" s="172"/>
    </row>
    <row r="38" spans="2:17" s="173" customFormat="1" ht="15.75" thickTop="1">
      <c r="B38" s="163"/>
      <c r="C38" s="171"/>
      <c r="D38" s="180"/>
      <c r="F38" s="180"/>
      <c r="G38" s="180"/>
      <c r="H38" s="180"/>
      <c r="I38" s="182"/>
      <c r="J38" s="182"/>
      <c r="K38" s="189"/>
      <c r="L38" s="203"/>
      <c r="P38" s="171"/>
      <c r="Q38" s="172"/>
    </row>
    <row r="39" spans="2:17" s="173" customFormat="1" ht="15.75">
      <c r="B39" s="174" t="s">
        <v>31</v>
      </c>
      <c r="C39" s="245" t="s">
        <v>32</v>
      </c>
      <c r="D39" s="180"/>
      <c r="E39" s="235"/>
      <c r="F39" s="180"/>
      <c r="G39" s="180"/>
      <c r="H39" s="180"/>
      <c r="I39" s="182"/>
      <c r="J39" s="182"/>
      <c r="K39" s="246"/>
      <c r="L39" s="167"/>
      <c r="O39" s="373"/>
      <c r="P39" s="171"/>
      <c r="Q39" s="172"/>
    </row>
    <row r="40" spans="2:17" s="173" customFormat="1" ht="15.75">
      <c r="B40" s="194" t="s">
        <v>15</v>
      </c>
      <c r="C40" s="195" t="s">
        <v>33</v>
      </c>
      <c r="D40" s="180"/>
      <c r="E40" s="244"/>
      <c r="F40" s="180"/>
      <c r="G40" s="180"/>
      <c r="H40" s="180"/>
      <c r="I40" s="182"/>
      <c r="J40" s="182"/>
      <c r="K40" s="184"/>
      <c r="L40" s="203"/>
      <c r="M40" s="179"/>
      <c r="N40" s="180"/>
      <c r="O40" s="180" t="s">
        <v>5</v>
      </c>
      <c r="P40" s="171"/>
      <c r="Q40" s="172"/>
    </row>
    <row r="41" spans="2:17" s="173" customFormat="1" ht="15">
      <c r="B41" s="163"/>
      <c r="C41" s="247" t="s">
        <v>186</v>
      </c>
      <c r="D41" s="180"/>
      <c r="E41" s="244"/>
      <c r="F41" s="180"/>
      <c r="G41" s="182">
        <f>ΕΛΙΜΕΙΑ!H36+ΕΛΛΗΣΠΟΝΤΟΣ!F39+ΑΙΑΝΗΣ!I37+ΥΨΗΛΑΝΤΗ!I40+ΚΟΖΑΝΗ!H36</f>
        <v>4356306.42</v>
      </c>
      <c r="H41" s="180"/>
      <c r="J41" s="182"/>
      <c r="K41" s="189"/>
      <c r="L41" s="167"/>
      <c r="M41" s="179"/>
      <c r="N41" s="180"/>
      <c r="O41" s="180"/>
      <c r="P41" s="171"/>
      <c r="Q41" s="172"/>
    </row>
    <row r="42" spans="2:17" s="173" customFormat="1" ht="16.5">
      <c r="B42" s="163"/>
      <c r="C42" s="248" t="s">
        <v>187</v>
      </c>
      <c r="G42" s="249">
        <f>ΕΛΛΗΣΠΟΝΤΟΣ!F40</f>
        <v>164520.75</v>
      </c>
      <c r="I42" s="216">
        <f>G41-G42</f>
        <v>4191785.67</v>
      </c>
      <c r="J42" s="182"/>
      <c r="K42" s="184"/>
      <c r="L42" s="167"/>
      <c r="M42" s="179"/>
      <c r="N42" s="180"/>
      <c r="O42" s="180"/>
      <c r="P42" s="171"/>
      <c r="Q42" s="172"/>
    </row>
    <row r="43" spans="2:17" s="173" customFormat="1" ht="15">
      <c r="B43" s="163"/>
      <c r="C43" s="247" t="s">
        <v>188</v>
      </c>
      <c r="D43" s="180"/>
      <c r="E43" s="244"/>
      <c r="F43" s="180"/>
      <c r="G43" s="171"/>
      <c r="H43" s="180"/>
      <c r="I43" s="182">
        <f>ΚΟΖΑΝΗ!H37</f>
        <v>50084.53</v>
      </c>
      <c r="L43" s="215"/>
      <c r="Q43" s="172"/>
    </row>
    <row r="44" spans="2:17" s="173" customFormat="1" ht="15.75" thickBot="1">
      <c r="B44" s="163"/>
      <c r="I44" s="217">
        <f>G41+I43-G42</f>
        <v>4241870.2</v>
      </c>
      <c r="J44" s="182"/>
      <c r="K44" s="189"/>
      <c r="L44" s="167"/>
      <c r="M44" s="179"/>
      <c r="N44" s="180"/>
      <c r="O44" s="180"/>
      <c r="P44" s="171"/>
      <c r="Q44" s="172"/>
    </row>
    <row r="45" spans="2:17" s="173" customFormat="1" ht="15.75" thickTop="1">
      <c r="B45" s="163"/>
      <c r="C45" s="247"/>
      <c r="D45" s="180"/>
      <c r="E45" s="244"/>
      <c r="F45" s="180"/>
      <c r="G45" s="182"/>
      <c r="H45" s="180"/>
      <c r="J45" s="182"/>
      <c r="K45" s="250"/>
      <c r="L45" s="203"/>
      <c r="M45" s="179"/>
      <c r="N45" s="180"/>
      <c r="O45" s="180"/>
      <c r="P45" s="171"/>
      <c r="Q45" s="172"/>
    </row>
    <row r="46" spans="2:17" s="173" customFormat="1" ht="15.75">
      <c r="B46" s="194" t="s">
        <v>30</v>
      </c>
      <c r="C46" s="237" t="s">
        <v>189</v>
      </c>
      <c r="D46" s="171"/>
      <c r="E46" s="171"/>
      <c r="F46" s="171"/>
      <c r="G46" s="171"/>
      <c r="H46" s="171"/>
      <c r="I46" s="171"/>
      <c r="J46" s="171"/>
      <c r="K46" s="189"/>
      <c r="L46" s="533" t="s">
        <v>106</v>
      </c>
      <c r="M46" s="195" t="s">
        <v>107</v>
      </c>
      <c r="N46" s="180"/>
      <c r="O46" s="180"/>
      <c r="P46" s="171"/>
      <c r="Q46" s="172"/>
    </row>
    <row r="47" spans="2:17" s="173" customFormat="1" ht="15.75" thickBot="1">
      <c r="B47" s="163"/>
      <c r="C47" s="171" t="s">
        <v>344</v>
      </c>
      <c r="D47" s="171"/>
      <c r="E47" s="171"/>
      <c r="F47" s="171"/>
      <c r="G47" s="171"/>
      <c r="H47" s="171"/>
      <c r="I47" s="223">
        <f>ΑΙΑΝΗΣ!I40+ΚΟΖΑΝΗ!H40</f>
        <v>295125.92</v>
      </c>
      <c r="J47" s="171"/>
      <c r="K47" s="189"/>
      <c r="L47" s="203"/>
      <c r="M47" s="171" t="s">
        <v>108</v>
      </c>
      <c r="N47" s="180"/>
      <c r="O47" s="181">
        <v>600909.54</v>
      </c>
      <c r="P47" s="171"/>
      <c r="Q47" s="172"/>
    </row>
    <row r="48" spans="2:17" s="173" customFormat="1" ht="15.75" thickTop="1">
      <c r="B48" s="163"/>
      <c r="C48" s="171"/>
      <c r="D48" s="171"/>
      <c r="E48" s="171"/>
      <c r="F48" s="171"/>
      <c r="G48" s="171"/>
      <c r="H48" s="171"/>
      <c r="I48" s="216"/>
      <c r="J48" s="171"/>
      <c r="K48" s="189"/>
      <c r="L48" s="203"/>
      <c r="M48" s="171"/>
      <c r="N48" s="171"/>
      <c r="O48" s="216"/>
      <c r="P48" s="171"/>
      <c r="Q48" s="172"/>
    </row>
    <row r="49" spans="2:17" s="173" customFormat="1" ht="15.75">
      <c r="B49" s="174" t="s">
        <v>34</v>
      </c>
      <c r="C49" s="195" t="s">
        <v>35</v>
      </c>
      <c r="D49" s="180"/>
      <c r="E49" s="180"/>
      <c r="F49" s="180"/>
      <c r="G49" s="180"/>
      <c r="H49" s="180"/>
      <c r="I49" s="216"/>
      <c r="J49" s="216"/>
      <c r="K49" s="189"/>
      <c r="L49" s="252"/>
      <c r="M49" s="171"/>
      <c r="N49" s="171"/>
      <c r="O49" s="171"/>
      <c r="P49" s="171"/>
      <c r="Q49" s="172"/>
    </row>
    <row r="50" spans="2:17" s="173" customFormat="1" ht="15">
      <c r="B50" s="163"/>
      <c r="C50" s="247" t="s">
        <v>190</v>
      </c>
      <c r="D50" s="180"/>
      <c r="E50" s="180"/>
      <c r="F50" s="180"/>
      <c r="G50" s="180"/>
      <c r="H50" s="180"/>
      <c r="I50" s="216">
        <f>ΕΛΙΜΕΙΑ!H39+ΕΛΛΗΣΠΟΝΤΟΣ!H43+ΑΙΑΝΗΣ!I43+ΥΨΗΛΑΝΤΗ!I43+ΚΟΖΑΝΗ!H43</f>
        <v>20747.58</v>
      </c>
      <c r="J50" s="216"/>
      <c r="K50" s="189"/>
      <c r="L50" s="167"/>
      <c r="M50" s="171"/>
      <c r="N50" s="171"/>
      <c r="O50" s="171"/>
      <c r="P50" s="171"/>
      <c r="Q50" s="172"/>
    </row>
    <row r="51" spans="2:17" s="3" customFormat="1" ht="16.5">
      <c r="B51" s="163"/>
      <c r="C51" s="247" t="s">
        <v>191</v>
      </c>
      <c r="D51" s="180"/>
      <c r="E51" s="180"/>
      <c r="F51" s="180"/>
      <c r="G51" s="180"/>
      <c r="H51" s="180"/>
      <c r="I51" s="182">
        <f>ΕΛΙΜΕΙΑ!H40+ΕΛΛΗΣΠΟΝΤΟΣ!H44+ΑΙΑΝΗΣ!I44+ΥΨΗΛΑΝΤΗ!I44+ΚΟΖΑΝΗ!H44</f>
        <v>644249.8099999999</v>
      </c>
      <c r="J51" s="182"/>
      <c r="K51" s="189"/>
      <c r="L51" s="203"/>
      <c r="M51" s="171"/>
      <c r="N51" s="171"/>
      <c r="O51" s="253"/>
      <c r="P51" s="254"/>
      <c r="Q51" s="255"/>
    </row>
    <row r="52" spans="2:17" ht="17.25" thickBot="1">
      <c r="B52" s="163"/>
      <c r="C52" s="247"/>
      <c r="D52" s="180"/>
      <c r="E52" s="180"/>
      <c r="F52" s="180"/>
      <c r="G52" s="180"/>
      <c r="H52" s="180"/>
      <c r="I52" s="256">
        <f>I50+I51</f>
        <v>664997.3899999999</v>
      </c>
      <c r="J52" s="226"/>
      <c r="K52" s="257"/>
      <c r="L52" s="3"/>
      <c r="M52" s="3"/>
      <c r="N52" s="3"/>
      <c r="O52" s="3"/>
      <c r="P52" s="3"/>
      <c r="Q52" s="158"/>
    </row>
    <row r="53" spans="2:17" s="173" customFormat="1" ht="17.25" thickBot="1" thickTop="1">
      <c r="B53" s="163"/>
      <c r="C53" s="195" t="s">
        <v>192</v>
      </c>
      <c r="D53" s="251"/>
      <c r="E53" s="236"/>
      <c r="F53" s="180"/>
      <c r="G53" s="180"/>
      <c r="H53" s="180"/>
      <c r="I53" s="256">
        <f>I44+I47+I52</f>
        <v>5201993.51</v>
      </c>
      <c r="J53" s="226"/>
      <c r="K53" s="258"/>
      <c r="L53" s="156"/>
      <c r="M53"/>
      <c r="N53"/>
      <c r="O53"/>
      <c r="P53"/>
      <c r="Q53" s="172"/>
    </row>
    <row r="54" spans="2:17" s="173" customFormat="1" ht="17.25" thickTop="1">
      <c r="B54" s="163"/>
      <c r="C54" s="195"/>
      <c r="D54" s="180"/>
      <c r="E54" s="180"/>
      <c r="F54" s="180"/>
      <c r="G54" s="180"/>
      <c r="H54" s="180"/>
      <c r="I54" s="259"/>
      <c r="J54" s="260"/>
      <c r="K54" s="189"/>
      <c r="L54" s="261"/>
      <c r="Q54" s="172"/>
    </row>
    <row r="55" spans="1:17" ht="17.25" thickBot="1">
      <c r="A55" s="158"/>
      <c r="B55" s="262"/>
      <c r="C55" s="263" t="s">
        <v>193</v>
      </c>
      <c r="D55" s="264"/>
      <c r="E55" s="539"/>
      <c r="F55" s="264"/>
      <c r="G55" s="264"/>
      <c r="H55" s="264"/>
      <c r="I55" s="265">
        <f>I53+I37+I8</f>
        <v>200070687.39</v>
      </c>
      <c r="J55" s="266"/>
      <c r="K55" s="189"/>
      <c r="M55" s="263" t="s">
        <v>194</v>
      </c>
      <c r="N55" s="17"/>
      <c r="O55" s="56">
        <f>O19+O37+O25+O47</f>
        <v>200070687.38999996</v>
      </c>
      <c r="P55" s="17"/>
      <c r="Q55" s="267"/>
    </row>
    <row r="56" spans="1:17" ht="16.5" thickTop="1">
      <c r="A56" s="156"/>
      <c r="B56" s="268"/>
      <c r="C56" s="195"/>
      <c r="D56" s="269"/>
      <c r="E56" s="270"/>
      <c r="F56" s="270"/>
      <c r="G56" s="270"/>
      <c r="H56" s="270"/>
      <c r="I56" s="198"/>
      <c r="J56" s="271"/>
      <c r="K56" s="258"/>
      <c r="L56" s="167"/>
      <c r="M56" s="156"/>
      <c r="N56" s="156"/>
      <c r="O56" s="156"/>
      <c r="P56" s="156"/>
      <c r="Q56" s="158"/>
    </row>
    <row r="57" spans="1:17" ht="15.75">
      <c r="A57" s="156"/>
      <c r="B57" s="163"/>
      <c r="C57" s="195" t="s">
        <v>9</v>
      </c>
      <c r="D57" s="171"/>
      <c r="E57" s="171"/>
      <c r="F57" s="171"/>
      <c r="G57" s="171"/>
      <c r="H57" s="171"/>
      <c r="J57" s="260"/>
      <c r="K57" s="258"/>
      <c r="L57" s="167"/>
      <c r="M57" s="195" t="s">
        <v>10</v>
      </c>
      <c r="N57" s="171"/>
      <c r="O57" s="421"/>
      <c r="P57" s="171"/>
      <c r="Q57" s="158"/>
    </row>
    <row r="58" spans="1:17" ht="15.75">
      <c r="A58" s="156"/>
      <c r="B58" s="163"/>
      <c r="C58" s="247" t="s">
        <v>195</v>
      </c>
      <c r="D58" s="171"/>
      <c r="E58" s="171"/>
      <c r="F58" s="171"/>
      <c r="G58" s="171"/>
      <c r="H58" s="171"/>
      <c r="J58" s="260"/>
      <c r="K58" s="258"/>
      <c r="L58" s="167"/>
      <c r="M58" s="247" t="s">
        <v>196</v>
      </c>
      <c r="N58" s="180"/>
      <c r="P58" s="171"/>
      <c r="Q58" s="158"/>
    </row>
    <row r="59" spans="1:17" ht="16.5" thickBot="1">
      <c r="A59" s="156"/>
      <c r="B59" s="163"/>
      <c r="C59" s="247" t="s">
        <v>197</v>
      </c>
      <c r="D59" s="171"/>
      <c r="E59" s="171"/>
      <c r="F59" s="171"/>
      <c r="G59" s="171"/>
      <c r="H59" s="171"/>
      <c r="I59" s="202">
        <v>20218490.15</v>
      </c>
      <c r="J59" s="260"/>
      <c r="K59" s="258"/>
      <c r="L59" s="167"/>
      <c r="M59" s="247" t="s">
        <v>197</v>
      </c>
      <c r="N59" s="180"/>
      <c r="O59" s="272">
        <f>I59</f>
        <v>20218490.15</v>
      </c>
      <c r="P59" s="171"/>
      <c r="Q59" s="158"/>
    </row>
    <row r="60" spans="1:17" ht="16.5" thickTop="1">
      <c r="A60" s="156"/>
      <c r="B60" s="163"/>
      <c r="J60" s="260"/>
      <c r="K60" s="258"/>
      <c r="L60" s="167"/>
      <c r="P60" s="171"/>
      <c r="Q60" s="158"/>
    </row>
    <row r="61" spans="1:17" ht="15.75">
      <c r="A61" s="156"/>
      <c r="B61" s="163"/>
      <c r="C61" s="247"/>
      <c r="D61" s="171"/>
      <c r="E61" s="171"/>
      <c r="F61" s="171"/>
      <c r="G61" s="171"/>
      <c r="H61" s="171"/>
      <c r="I61" s="259"/>
      <c r="J61" s="260"/>
      <c r="K61" s="258"/>
      <c r="L61" s="167"/>
      <c r="M61" s="247"/>
      <c r="N61" s="180"/>
      <c r="O61" s="259"/>
      <c r="P61" s="171"/>
      <c r="Q61" s="158"/>
    </row>
    <row r="62" spans="1:17" ht="15.75">
      <c r="A62" s="273"/>
      <c r="B62" s="274"/>
      <c r="C62" s="275"/>
      <c r="D62" s="276"/>
      <c r="E62" s="276"/>
      <c r="F62" s="276"/>
      <c r="G62" s="276"/>
      <c r="H62" s="276"/>
      <c r="I62" s="277"/>
      <c r="J62" s="278"/>
      <c r="K62" s="279"/>
      <c r="L62" s="280"/>
      <c r="M62" s="275"/>
      <c r="N62" s="281"/>
      <c r="O62" s="277"/>
      <c r="P62" s="276"/>
      <c r="Q62" s="267"/>
    </row>
    <row r="63" spans="1:17" ht="15.75">
      <c r="A63" s="156"/>
      <c r="B63" s="635" t="s">
        <v>336</v>
      </c>
      <c r="C63" s="636"/>
      <c r="D63" s="555"/>
      <c r="E63" s="555"/>
      <c r="F63" s="555"/>
      <c r="G63" s="555"/>
      <c r="H63" s="555"/>
      <c r="I63" s="556"/>
      <c r="J63" s="557"/>
      <c r="K63" s="558"/>
      <c r="L63" s="559"/>
      <c r="M63" s="554"/>
      <c r="N63" s="560"/>
      <c r="O63" s="556"/>
      <c r="P63" s="171"/>
      <c r="Q63" s="158"/>
    </row>
    <row r="64" spans="1:18" ht="15.75">
      <c r="A64" s="156"/>
      <c r="B64" s="541"/>
      <c r="C64" s="547" t="s">
        <v>37</v>
      </c>
      <c r="D64" s="553"/>
      <c r="E64" s="646" t="s">
        <v>126</v>
      </c>
      <c r="F64" s="646"/>
      <c r="G64" s="646"/>
      <c r="H64" s="553"/>
      <c r="I64" s="647" t="s">
        <v>343</v>
      </c>
      <c r="J64" s="647"/>
      <c r="K64" s="647"/>
      <c r="L64" s="647"/>
      <c r="M64" s="647"/>
      <c r="N64" s="647"/>
      <c r="O64" s="647"/>
      <c r="P64" s="460"/>
      <c r="Q64" s="551"/>
      <c r="R64" s="552"/>
    </row>
    <row r="65" spans="1:17" ht="15">
      <c r="A65" s="156"/>
      <c r="B65" s="544"/>
      <c r="C65" s="548"/>
      <c r="D65" s="548"/>
      <c r="E65" s="626"/>
      <c r="F65" s="626"/>
      <c r="G65" s="626"/>
      <c r="H65" s="548"/>
      <c r="I65" s="625" t="s">
        <v>342</v>
      </c>
      <c r="J65" s="625"/>
      <c r="K65" s="625"/>
      <c r="L65" s="625"/>
      <c r="M65" s="625"/>
      <c r="N65" s="625"/>
      <c r="O65" s="625"/>
      <c r="P65" s="171"/>
      <c r="Q65" s="158"/>
    </row>
    <row r="66" spans="1:17" ht="15.75">
      <c r="A66" s="156"/>
      <c r="B66" s="268"/>
      <c r="C66" s="549"/>
      <c r="D66" s="549"/>
      <c r="E66" s="549"/>
      <c r="F66" s="549"/>
      <c r="G66" s="549"/>
      <c r="H66" s="549"/>
      <c r="I66" s="549"/>
      <c r="J66" s="549"/>
      <c r="K66" s="549"/>
      <c r="L66" s="549"/>
      <c r="M66" s="549"/>
      <c r="N66" s="188"/>
      <c r="O66" s="198"/>
      <c r="P66" s="171"/>
      <c r="Q66" s="158"/>
    </row>
    <row r="67" spans="1:17" ht="15.75">
      <c r="A67" s="156"/>
      <c r="B67" s="545"/>
      <c r="C67" s="548"/>
      <c r="D67" s="548"/>
      <c r="E67" s="548"/>
      <c r="F67" s="548"/>
      <c r="G67" s="548"/>
      <c r="H67" s="548"/>
      <c r="I67" s="548"/>
      <c r="J67" s="548"/>
      <c r="K67" s="548"/>
      <c r="L67" s="548"/>
      <c r="M67" s="548"/>
      <c r="N67" s="188"/>
      <c r="O67" s="198"/>
      <c r="P67" s="171"/>
      <c r="Q67" s="158"/>
    </row>
    <row r="68" spans="1:17" ht="15.75">
      <c r="A68" s="156"/>
      <c r="B68" s="545"/>
      <c r="C68" s="548"/>
      <c r="D68" s="548"/>
      <c r="E68" s="548"/>
      <c r="F68" s="548"/>
      <c r="G68" s="548"/>
      <c r="H68" s="548"/>
      <c r="I68" s="548"/>
      <c r="J68" s="548"/>
      <c r="K68" s="548"/>
      <c r="L68" s="548"/>
      <c r="M68" s="548"/>
      <c r="N68" s="188"/>
      <c r="O68" s="198"/>
      <c r="P68" s="171"/>
      <c r="Q68" s="158"/>
    </row>
    <row r="69" spans="1:17" ht="15" customHeight="1">
      <c r="A69" s="156"/>
      <c r="B69" s="545"/>
      <c r="C69" s="547" t="s">
        <v>300</v>
      </c>
      <c r="D69" s="548"/>
      <c r="E69" s="626" t="s">
        <v>127</v>
      </c>
      <c r="F69" s="626"/>
      <c r="G69" s="626"/>
      <c r="H69" s="548"/>
      <c r="I69" s="625" t="s">
        <v>341</v>
      </c>
      <c r="J69" s="625"/>
      <c r="K69" s="625"/>
      <c r="L69" s="625"/>
      <c r="M69" s="625"/>
      <c r="N69" s="625"/>
      <c r="O69" s="625"/>
      <c r="P69" s="171"/>
      <c r="Q69" s="158"/>
    </row>
    <row r="70" spans="2:17" ht="15" customHeight="1" thickBot="1">
      <c r="B70" s="546" t="s">
        <v>198</v>
      </c>
      <c r="C70" s="561" t="s">
        <v>339</v>
      </c>
      <c r="D70" s="550"/>
      <c r="E70" s="631" t="s">
        <v>338</v>
      </c>
      <c r="F70" s="631"/>
      <c r="G70" s="631"/>
      <c r="H70" s="550"/>
      <c r="I70" s="632" t="s">
        <v>340</v>
      </c>
      <c r="J70" s="632"/>
      <c r="K70" s="632"/>
      <c r="L70" s="632"/>
      <c r="M70" s="632"/>
      <c r="N70" s="632"/>
      <c r="O70" s="632"/>
      <c r="P70" s="283"/>
      <c r="Q70" s="284"/>
    </row>
    <row r="71" spans="2:17" ht="23.25">
      <c r="B71" s="629" t="s">
        <v>199</v>
      </c>
      <c r="C71" s="630"/>
      <c r="D71" s="630"/>
      <c r="E71" s="630"/>
      <c r="F71" s="630"/>
      <c r="G71" s="630"/>
      <c r="H71" s="630"/>
      <c r="I71" s="630"/>
      <c r="J71" s="630"/>
      <c r="K71" s="630"/>
      <c r="L71" s="630"/>
      <c r="M71" s="630"/>
      <c r="N71" s="630"/>
      <c r="O71" s="630"/>
      <c r="P71" s="630"/>
      <c r="Q71" s="158"/>
    </row>
    <row r="72" spans="2:17" ht="19.5">
      <c r="B72" s="633" t="s">
        <v>122</v>
      </c>
      <c r="C72" s="634"/>
      <c r="D72" s="634"/>
      <c r="E72" s="634"/>
      <c r="F72" s="634"/>
      <c r="G72" s="634"/>
      <c r="H72" s="634"/>
      <c r="I72" s="634"/>
      <c r="J72" s="634"/>
      <c r="K72" s="634"/>
      <c r="L72" s="634"/>
      <c r="M72" s="634"/>
      <c r="N72" s="634"/>
      <c r="O72" s="634"/>
      <c r="P72" s="634"/>
      <c r="Q72" s="158"/>
    </row>
    <row r="73" spans="2:17" ht="19.5">
      <c r="B73" s="285"/>
      <c r="C73" s="286"/>
      <c r="D73" s="286"/>
      <c r="E73" s="286"/>
      <c r="F73" s="286"/>
      <c r="G73" s="286"/>
      <c r="H73" s="286"/>
      <c r="I73" s="286"/>
      <c r="J73" s="286"/>
      <c r="K73" s="286"/>
      <c r="L73" s="286"/>
      <c r="M73" s="286"/>
      <c r="N73" s="286"/>
      <c r="O73" s="286"/>
      <c r="P73" s="286"/>
      <c r="Q73" s="158"/>
    </row>
    <row r="74" spans="2:17" ht="19.5">
      <c r="B74" s="285"/>
      <c r="C74" s="286"/>
      <c r="D74" s="286"/>
      <c r="E74" s="286"/>
      <c r="F74" s="286"/>
      <c r="G74" s="286"/>
      <c r="H74" s="286"/>
      <c r="I74" s="286"/>
      <c r="J74" s="286"/>
      <c r="K74" s="286"/>
      <c r="L74" s="286"/>
      <c r="M74" s="286"/>
      <c r="N74" s="286"/>
      <c r="O74" s="286"/>
      <c r="P74" s="286"/>
      <c r="Q74" s="158"/>
    </row>
    <row r="75" spans="2:17" ht="19.5">
      <c r="B75" s="285"/>
      <c r="C75" s="286"/>
      <c r="D75" s="286"/>
      <c r="E75" s="286"/>
      <c r="F75" s="286"/>
      <c r="G75" s="286"/>
      <c r="H75" s="286"/>
      <c r="I75" s="286"/>
      <c r="J75" s="286"/>
      <c r="K75" s="286"/>
      <c r="L75" s="286"/>
      <c r="M75" s="286"/>
      <c r="N75" s="286"/>
      <c r="O75" s="286"/>
      <c r="P75" s="286"/>
      <c r="Q75" s="158"/>
    </row>
    <row r="76" spans="2:17" ht="19.5">
      <c r="B76" s="285"/>
      <c r="C76" s="286"/>
      <c r="D76" s="286"/>
      <c r="E76" s="286"/>
      <c r="F76" s="286"/>
      <c r="G76" s="286"/>
      <c r="H76" s="286"/>
      <c r="I76" s="286"/>
      <c r="J76" s="286"/>
      <c r="K76" s="286"/>
      <c r="L76" s="286"/>
      <c r="M76" s="286"/>
      <c r="N76" s="286"/>
      <c r="O76" s="286"/>
      <c r="P76" s="286"/>
      <c r="Q76" s="158"/>
    </row>
    <row r="77" spans="2:17" ht="19.5">
      <c r="B77" s="285"/>
      <c r="C77" s="286"/>
      <c r="D77" s="286"/>
      <c r="E77" s="286"/>
      <c r="F77" s="286"/>
      <c r="G77" s="286"/>
      <c r="H77" s="286"/>
      <c r="I77" s="286"/>
      <c r="J77" s="286"/>
      <c r="K77" s="286"/>
      <c r="L77" s="286"/>
      <c r="M77" s="286"/>
      <c r="N77" s="286"/>
      <c r="O77" s="286"/>
      <c r="P77" s="286"/>
      <c r="Q77" s="158"/>
    </row>
    <row r="78" spans="2:17" ht="19.5">
      <c r="B78" s="285"/>
      <c r="C78" s="286"/>
      <c r="D78" s="286"/>
      <c r="E78" s="286"/>
      <c r="F78" s="286"/>
      <c r="G78" s="286"/>
      <c r="H78" s="286"/>
      <c r="I78" s="286"/>
      <c r="J78" s="286"/>
      <c r="K78" s="286"/>
      <c r="L78" s="286"/>
      <c r="M78" s="286"/>
      <c r="N78" s="286"/>
      <c r="O78" s="286"/>
      <c r="P78" s="286"/>
      <c r="Q78" s="158"/>
    </row>
    <row r="79" spans="2:17" ht="19.5">
      <c r="B79" s="285"/>
      <c r="C79" s="286"/>
      <c r="D79" s="286"/>
      <c r="E79" s="286"/>
      <c r="F79" s="286"/>
      <c r="G79" s="286"/>
      <c r="H79" s="286"/>
      <c r="I79" s="286"/>
      <c r="J79" s="286"/>
      <c r="K79" s="286"/>
      <c r="L79" s="286"/>
      <c r="M79" s="286"/>
      <c r="N79" s="286"/>
      <c r="O79" s="286"/>
      <c r="P79" s="286"/>
      <c r="Q79" s="158"/>
    </row>
    <row r="80" spans="2:17" ht="19.5">
      <c r="B80" s="285"/>
      <c r="C80" s="286"/>
      <c r="D80" s="286"/>
      <c r="E80" s="286"/>
      <c r="F80" s="286"/>
      <c r="G80" s="286"/>
      <c r="H80" s="286"/>
      <c r="I80" s="286"/>
      <c r="J80" s="286"/>
      <c r="K80" s="286"/>
      <c r="L80" s="286"/>
      <c r="M80" s="286"/>
      <c r="N80" s="286"/>
      <c r="O80" s="286"/>
      <c r="P80" s="286"/>
      <c r="Q80" s="158"/>
    </row>
    <row r="81" spans="2:17" ht="19.5">
      <c r="B81" s="285"/>
      <c r="C81" s="286"/>
      <c r="D81" s="286"/>
      <c r="E81" s="286"/>
      <c r="F81" s="286"/>
      <c r="G81" s="286"/>
      <c r="H81" s="286"/>
      <c r="I81" s="286"/>
      <c r="J81" s="286"/>
      <c r="K81" s="286"/>
      <c r="L81" s="286"/>
      <c r="M81" s="286"/>
      <c r="N81" s="286"/>
      <c r="O81" s="286"/>
      <c r="P81" s="286"/>
      <c r="Q81" s="158"/>
    </row>
    <row r="82" spans="2:17" ht="19.5">
      <c r="B82" s="285"/>
      <c r="C82" s="286"/>
      <c r="D82" s="286"/>
      <c r="E82" s="286"/>
      <c r="F82" s="286"/>
      <c r="G82" s="286"/>
      <c r="H82" s="286"/>
      <c r="I82" s="286"/>
      <c r="J82" s="286"/>
      <c r="K82" s="286"/>
      <c r="L82" s="286"/>
      <c r="M82" s="286"/>
      <c r="N82" s="286"/>
      <c r="O82" s="286"/>
      <c r="P82" s="286"/>
      <c r="Q82" s="158"/>
    </row>
    <row r="83" spans="2:17" ht="19.5">
      <c r="B83" s="285"/>
      <c r="C83" s="286"/>
      <c r="D83" s="286"/>
      <c r="E83" s="286"/>
      <c r="F83" s="286"/>
      <c r="G83" s="286"/>
      <c r="H83" s="286"/>
      <c r="I83" s="286"/>
      <c r="J83" s="286"/>
      <c r="K83" s="286"/>
      <c r="L83" s="286"/>
      <c r="M83" s="286"/>
      <c r="N83" s="286"/>
      <c r="O83" s="286"/>
      <c r="P83" s="286"/>
      <c r="Q83" s="158"/>
    </row>
    <row r="84" spans="2:17" ht="19.5">
      <c r="B84" s="285"/>
      <c r="C84" s="286"/>
      <c r="D84" s="286"/>
      <c r="E84" s="286"/>
      <c r="F84" s="286"/>
      <c r="G84" s="286"/>
      <c r="H84" s="286"/>
      <c r="I84" s="286"/>
      <c r="J84" s="286"/>
      <c r="K84" s="286"/>
      <c r="L84" s="286"/>
      <c r="M84" s="286"/>
      <c r="N84" s="286"/>
      <c r="O84" s="286"/>
      <c r="P84" s="286"/>
      <c r="Q84" s="158"/>
    </row>
    <row r="85" spans="2:17" ht="19.5">
      <c r="B85" s="285"/>
      <c r="C85" s="286"/>
      <c r="D85" s="286"/>
      <c r="E85" s="286"/>
      <c r="F85" s="286"/>
      <c r="G85" s="286"/>
      <c r="H85" s="286"/>
      <c r="I85" s="286"/>
      <c r="J85" s="286"/>
      <c r="K85" s="286"/>
      <c r="L85" s="286"/>
      <c r="M85" s="286"/>
      <c r="N85" s="286"/>
      <c r="O85" s="286"/>
      <c r="P85" s="286"/>
      <c r="Q85" s="158"/>
    </row>
    <row r="86" spans="2:17" ht="19.5">
      <c r="B86" s="285"/>
      <c r="C86" s="286"/>
      <c r="D86" s="286"/>
      <c r="E86" s="286"/>
      <c r="F86" s="286"/>
      <c r="G86" s="286"/>
      <c r="H86" s="286"/>
      <c r="I86" s="286"/>
      <c r="J86" s="286"/>
      <c r="K86" s="286"/>
      <c r="L86" s="286"/>
      <c r="M86" s="286"/>
      <c r="N86" s="286"/>
      <c r="O86" s="286"/>
      <c r="P86" s="286"/>
      <c r="Q86" s="158"/>
    </row>
    <row r="87" spans="2:17" ht="19.5">
      <c r="B87" s="285"/>
      <c r="C87" s="286"/>
      <c r="D87" s="286"/>
      <c r="E87" s="286"/>
      <c r="F87" s="286"/>
      <c r="G87" s="286"/>
      <c r="H87" s="286"/>
      <c r="I87" s="286"/>
      <c r="J87" s="286"/>
      <c r="K87" s="286"/>
      <c r="L87" s="286"/>
      <c r="M87" s="286"/>
      <c r="N87" s="286"/>
      <c r="O87" s="286"/>
      <c r="P87" s="286"/>
      <c r="Q87" s="158"/>
    </row>
    <row r="88" spans="2:17" ht="19.5">
      <c r="B88" s="285"/>
      <c r="C88" s="286"/>
      <c r="D88" s="286"/>
      <c r="E88" s="286"/>
      <c r="F88" s="286"/>
      <c r="G88" s="286"/>
      <c r="H88" s="286"/>
      <c r="I88" s="286"/>
      <c r="J88" s="286"/>
      <c r="K88" s="286"/>
      <c r="L88" s="286"/>
      <c r="M88" s="286"/>
      <c r="N88" s="286"/>
      <c r="O88" s="286"/>
      <c r="P88" s="286"/>
      <c r="Q88" s="158"/>
    </row>
    <row r="89" spans="2:17" ht="19.5">
      <c r="B89" s="285"/>
      <c r="C89" s="286"/>
      <c r="D89" s="286"/>
      <c r="E89" s="286"/>
      <c r="F89" s="286"/>
      <c r="G89" s="286"/>
      <c r="H89" s="286"/>
      <c r="I89" s="286"/>
      <c r="J89" s="286"/>
      <c r="K89" s="286"/>
      <c r="L89" s="286"/>
      <c r="M89" s="286"/>
      <c r="N89" s="286"/>
      <c r="O89" s="286"/>
      <c r="P89" s="286"/>
      <c r="Q89" s="158"/>
    </row>
    <row r="90" spans="2:17" ht="19.5">
      <c r="B90" s="285"/>
      <c r="C90" s="286"/>
      <c r="D90" s="286"/>
      <c r="E90" s="286"/>
      <c r="F90" s="286"/>
      <c r="G90" s="286"/>
      <c r="H90" s="286"/>
      <c r="I90" s="286"/>
      <c r="J90" s="286"/>
      <c r="K90" s="286"/>
      <c r="L90" s="286"/>
      <c r="M90" s="286"/>
      <c r="N90" s="286"/>
      <c r="O90" s="286"/>
      <c r="P90" s="286"/>
      <c r="Q90" s="158"/>
    </row>
    <row r="91" spans="2:17" ht="19.5">
      <c r="B91" s="285"/>
      <c r="C91" s="286"/>
      <c r="D91" s="286"/>
      <c r="E91" s="286"/>
      <c r="F91" s="286"/>
      <c r="G91" s="286"/>
      <c r="H91" s="286"/>
      <c r="I91" s="286"/>
      <c r="J91" s="286"/>
      <c r="K91" s="286"/>
      <c r="L91" s="286"/>
      <c r="M91" s="286"/>
      <c r="N91" s="286"/>
      <c r="O91" s="286"/>
      <c r="P91" s="286"/>
      <c r="Q91" s="158"/>
    </row>
    <row r="92" spans="2:17" ht="19.5">
      <c r="B92" s="285"/>
      <c r="C92" s="286"/>
      <c r="D92" s="286"/>
      <c r="E92" s="286"/>
      <c r="F92" s="286"/>
      <c r="G92" s="286"/>
      <c r="H92" s="286"/>
      <c r="I92" s="286"/>
      <c r="J92" s="286"/>
      <c r="K92" s="286"/>
      <c r="L92" s="286"/>
      <c r="M92" s="286"/>
      <c r="N92" s="286"/>
      <c r="O92" s="286"/>
      <c r="P92" s="286"/>
      <c r="Q92" s="158"/>
    </row>
    <row r="93" spans="2:17" ht="19.5">
      <c r="B93" s="285"/>
      <c r="C93" s="286"/>
      <c r="D93" s="286"/>
      <c r="E93" s="286"/>
      <c r="F93" s="286"/>
      <c r="G93" s="286"/>
      <c r="H93" s="286"/>
      <c r="I93" s="286"/>
      <c r="J93" s="286"/>
      <c r="K93" s="286"/>
      <c r="L93" s="286"/>
      <c r="M93" s="286"/>
      <c r="N93" s="286"/>
      <c r="O93" s="286"/>
      <c r="P93" s="286"/>
      <c r="Q93" s="158"/>
    </row>
    <row r="94" spans="2:17" ht="19.5">
      <c r="B94" s="285"/>
      <c r="C94" s="286"/>
      <c r="D94" s="286"/>
      <c r="E94" s="286"/>
      <c r="F94" s="286"/>
      <c r="G94" s="286"/>
      <c r="H94" s="286"/>
      <c r="I94" s="286"/>
      <c r="J94" s="286"/>
      <c r="K94" s="286"/>
      <c r="L94" s="286"/>
      <c r="M94" s="286"/>
      <c r="N94" s="286"/>
      <c r="O94" s="286"/>
      <c r="P94" s="286"/>
      <c r="Q94" s="158"/>
    </row>
    <row r="95" spans="2:17" ht="19.5">
      <c r="B95" s="285"/>
      <c r="C95" s="286"/>
      <c r="D95" s="286"/>
      <c r="E95" s="286"/>
      <c r="F95" s="286"/>
      <c r="G95" s="286"/>
      <c r="H95" s="286"/>
      <c r="I95" s="286"/>
      <c r="J95" s="286"/>
      <c r="K95" s="286"/>
      <c r="L95" s="286"/>
      <c r="M95" s="286"/>
      <c r="N95" s="286"/>
      <c r="O95" s="286"/>
      <c r="P95" s="286"/>
      <c r="Q95" s="158"/>
    </row>
    <row r="96" spans="2:17" ht="19.5">
      <c r="B96" s="285"/>
      <c r="C96" s="286"/>
      <c r="D96" s="286"/>
      <c r="E96" s="286"/>
      <c r="F96" s="286"/>
      <c r="G96" s="286"/>
      <c r="H96" s="286"/>
      <c r="I96" s="286"/>
      <c r="J96" s="286"/>
      <c r="K96" s="286"/>
      <c r="L96" s="286"/>
      <c r="M96" s="286"/>
      <c r="N96" s="286"/>
      <c r="O96" s="286"/>
      <c r="P96" s="286"/>
      <c r="Q96" s="158"/>
    </row>
    <row r="97" spans="2:17" ht="19.5">
      <c r="B97" s="285"/>
      <c r="C97" s="286"/>
      <c r="D97" s="286"/>
      <c r="E97" s="286"/>
      <c r="F97" s="286"/>
      <c r="G97" s="286"/>
      <c r="H97" s="286"/>
      <c r="I97" s="286"/>
      <c r="J97" s="286"/>
      <c r="K97" s="286"/>
      <c r="L97" s="286"/>
      <c r="M97" s="286"/>
      <c r="N97" s="286"/>
      <c r="O97" s="286"/>
      <c r="P97" s="286"/>
      <c r="Q97" s="158"/>
    </row>
    <row r="98" spans="2:17" ht="19.5">
      <c r="B98" s="285"/>
      <c r="C98" s="286"/>
      <c r="D98" s="286"/>
      <c r="E98" s="286"/>
      <c r="F98" s="286"/>
      <c r="G98" s="286"/>
      <c r="H98" s="286"/>
      <c r="I98" s="286"/>
      <c r="J98" s="286"/>
      <c r="K98" s="286"/>
      <c r="L98" s="286"/>
      <c r="M98" s="286"/>
      <c r="N98" s="286"/>
      <c r="O98" s="286"/>
      <c r="P98" s="286"/>
      <c r="Q98" s="158"/>
    </row>
    <row r="99" spans="2:17" ht="19.5">
      <c r="B99" s="285"/>
      <c r="C99" s="286"/>
      <c r="D99" s="286"/>
      <c r="E99" s="286"/>
      <c r="F99" s="286"/>
      <c r="G99" s="286"/>
      <c r="H99" s="286"/>
      <c r="I99" s="286"/>
      <c r="J99" s="286"/>
      <c r="K99" s="286"/>
      <c r="L99" s="286"/>
      <c r="M99" s="286"/>
      <c r="N99" s="286"/>
      <c r="O99" s="286"/>
      <c r="P99" s="286"/>
      <c r="Q99" s="158"/>
    </row>
    <row r="100" spans="2:17" ht="19.5">
      <c r="B100" s="285"/>
      <c r="C100" s="286"/>
      <c r="D100" s="286"/>
      <c r="E100" s="286"/>
      <c r="F100" s="286"/>
      <c r="G100" s="286"/>
      <c r="H100" s="286"/>
      <c r="I100" s="286"/>
      <c r="J100" s="286"/>
      <c r="K100" s="286"/>
      <c r="L100" s="286"/>
      <c r="M100" s="286"/>
      <c r="N100" s="286"/>
      <c r="O100" s="286"/>
      <c r="P100" s="286"/>
      <c r="Q100" s="158"/>
    </row>
    <row r="101" spans="2:17" ht="19.5">
      <c r="B101" s="285"/>
      <c r="C101" s="286"/>
      <c r="D101" s="286"/>
      <c r="E101" s="286"/>
      <c r="F101" s="286"/>
      <c r="G101" s="286"/>
      <c r="H101" s="286"/>
      <c r="I101" s="286"/>
      <c r="J101" s="286"/>
      <c r="K101" s="286"/>
      <c r="L101" s="286"/>
      <c r="M101" s="286"/>
      <c r="N101" s="286"/>
      <c r="O101" s="286"/>
      <c r="P101" s="286"/>
      <c r="Q101" s="158"/>
    </row>
    <row r="102" spans="2:17" ht="18">
      <c r="B102" s="570" t="s">
        <v>335</v>
      </c>
      <c r="C102" s="571"/>
      <c r="D102" s="571"/>
      <c r="E102" s="571"/>
      <c r="F102" s="571"/>
      <c r="G102" s="571"/>
      <c r="H102" s="571"/>
      <c r="I102" s="571"/>
      <c r="J102" s="571"/>
      <c r="K102" s="571"/>
      <c r="L102" s="571"/>
      <c r="M102" s="571"/>
      <c r="N102" s="571"/>
      <c r="O102" s="571"/>
      <c r="P102" s="571"/>
      <c r="Q102" s="158"/>
    </row>
    <row r="103" spans="2:17" ht="21.75">
      <c r="B103" s="627" t="s">
        <v>200</v>
      </c>
      <c r="C103" s="628"/>
      <c r="D103" s="628"/>
      <c r="E103" s="628"/>
      <c r="F103" s="628"/>
      <c r="G103" s="628"/>
      <c r="H103" s="628"/>
      <c r="I103" s="628"/>
      <c r="J103" s="628"/>
      <c r="K103" s="628"/>
      <c r="L103" s="628"/>
      <c r="M103" s="628"/>
      <c r="N103" s="628"/>
      <c r="O103" s="628"/>
      <c r="P103" s="628"/>
      <c r="Q103" s="158"/>
    </row>
    <row r="104" spans="2:17" ht="21.75">
      <c r="B104" s="287"/>
      <c r="C104" s="288"/>
      <c r="D104" s="288"/>
      <c r="E104" s="288"/>
      <c r="F104" s="288"/>
      <c r="G104" s="288"/>
      <c r="H104" s="288"/>
      <c r="I104" s="288"/>
      <c r="J104" s="288"/>
      <c r="K104" s="288"/>
      <c r="L104" s="288"/>
      <c r="M104" s="288"/>
      <c r="N104" s="288"/>
      <c r="O104" s="288"/>
      <c r="P104" s="288"/>
      <c r="Q104" s="158"/>
    </row>
    <row r="105" spans="2:17" ht="18">
      <c r="B105" s="619"/>
      <c r="C105" s="620"/>
      <c r="D105" s="620"/>
      <c r="E105" s="620"/>
      <c r="F105" s="620"/>
      <c r="G105" s="620"/>
      <c r="H105" s="620"/>
      <c r="I105" s="620"/>
      <c r="J105" s="620"/>
      <c r="K105" s="620"/>
      <c r="L105" s="620"/>
      <c r="M105" s="620"/>
      <c r="N105" s="620"/>
      <c r="O105" s="620"/>
      <c r="P105" s="620"/>
      <c r="Q105" s="621"/>
    </row>
    <row r="106" spans="2:17" ht="15.75">
      <c r="B106" s="268"/>
      <c r="C106" s="289"/>
      <c r="D106" s="289"/>
      <c r="E106" s="289"/>
      <c r="F106" s="289"/>
      <c r="G106" s="289"/>
      <c r="H106" s="289"/>
      <c r="I106" s="289"/>
      <c r="J106" s="289"/>
      <c r="K106" s="289"/>
      <c r="L106" s="289"/>
      <c r="M106" s="289"/>
      <c r="N106" s="289"/>
      <c r="O106" s="289"/>
      <c r="P106" s="289"/>
      <c r="Q106" s="158"/>
    </row>
    <row r="107" spans="2:17" ht="15.75">
      <c r="B107" s="268"/>
      <c r="C107" s="156"/>
      <c r="D107" s="156"/>
      <c r="E107" s="156"/>
      <c r="F107" s="156"/>
      <c r="G107" s="156"/>
      <c r="H107" s="156"/>
      <c r="I107" s="156"/>
      <c r="J107" s="156"/>
      <c r="L107" s="289"/>
      <c r="M107" s="289"/>
      <c r="N107" s="289"/>
      <c r="O107" s="289"/>
      <c r="P107" s="289"/>
      <c r="Q107" s="158"/>
    </row>
    <row r="108" spans="2:17" ht="20.25">
      <c r="B108" s="568" t="s">
        <v>201</v>
      </c>
      <c r="C108" s="569"/>
      <c r="D108" s="569"/>
      <c r="E108" s="569"/>
      <c r="F108" s="569"/>
      <c r="G108" s="569"/>
      <c r="H108" s="569"/>
      <c r="I108" s="569"/>
      <c r="J108" s="569"/>
      <c r="K108" s="569"/>
      <c r="L108" s="569"/>
      <c r="M108" s="569"/>
      <c r="N108" s="569"/>
      <c r="O108" s="569"/>
      <c r="P108" s="569"/>
      <c r="Q108" s="158"/>
    </row>
    <row r="109" spans="2:17" ht="18">
      <c r="B109" s="570" t="s">
        <v>202</v>
      </c>
      <c r="C109" s="571"/>
      <c r="D109" s="571"/>
      <c r="E109" s="571"/>
      <c r="F109" s="571"/>
      <c r="G109" s="571"/>
      <c r="H109" s="571"/>
      <c r="I109" s="571"/>
      <c r="J109" s="571"/>
      <c r="K109" s="571"/>
      <c r="L109" s="571"/>
      <c r="M109" s="571"/>
      <c r="N109" s="571"/>
      <c r="O109" s="571"/>
      <c r="P109" s="571"/>
      <c r="Q109" s="158"/>
    </row>
    <row r="110" spans="2:17" ht="18.75" thickBot="1">
      <c r="B110" s="622"/>
      <c r="C110" s="623"/>
      <c r="D110" s="623"/>
      <c r="E110" s="623"/>
      <c r="F110" s="623"/>
      <c r="G110" s="623"/>
      <c r="H110" s="623"/>
      <c r="I110" s="623"/>
      <c r="J110" s="623"/>
      <c r="K110" s="623"/>
      <c r="L110" s="623"/>
      <c r="M110" s="623"/>
      <c r="N110" s="623"/>
      <c r="O110" s="623"/>
      <c r="P110" s="623"/>
      <c r="Q110" s="624"/>
    </row>
    <row r="111" spans="2:17" ht="13.5" thickTop="1">
      <c r="B111" s="156"/>
      <c r="C111" s="156"/>
      <c r="D111" s="156"/>
      <c r="E111" s="156"/>
      <c r="F111" s="156"/>
      <c r="G111" s="156"/>
      <c r="H111" s="156"/>
      <c r="I111" s="156"/>
      <c r="J111" s="156"/>
      <c r="M111" s="156"/>
      <c r="N111" s="156"/>
      <c r="O111" s="156"/>
      <c r="P111" s="156"/>
      <c r="Q111" s="156"/>
    </row>
    <row r="112" s="156" customFormat="1" ht="12.75"/>
    <row r="113" s="156" customFormat="1" ht="12.75"/>
    <row r="114" s="156" customFormat="1" ht="12.75"/>
    <row r="115" s="156" customFormat="1" ht="12.75"/>
    <row r="116" s="156" customFormat="1" ht="12.75"/>
    <row r="117" s="156" customFormat="1" ht="12.75"/>
    <row r="118" s="156" customFormat="1" ht="12.75"/>
    <row r="119" s="156" customFormat="1" ht="12.75"/>
    <row r="120" s="156" customFormat="1" ht="12.75"/>
    <row r="121" s="156" customFormat="1" ht="12.75"/>
    <row r="122" s="156" customFormat="1" ht="12.75"/>
    <row r="123" s="156" customFormat="1" ht="12.75"/>
    <row r="124" s="156" customFormat="1" ht="12.75"/>
    <row r="125" s="156" customFormat="1" ht="12.75"/>
    <row r="126" s="156" customFormat="1" ht="12.75"/>
    <row r="127" s="156" customFormat="1" ht="12.75"/>
    <row r="128" s="156" customFormat="1" ht="12.75"/>
    <row r="129" s="156" customFormat="1" ht="12.75"/>
    <row r="130" s="156" customFormat="1" ht="12.75"/>
    <row r="131" s="156" customFormat="1" ht="12.75"/>
    <row r="132" s="156" customFormat="1" ht="12.75"/>
    <row r="133" s="156" customFormat="1" ht="12.75"/>
    <row r="134" s="156" customFormat="1" ht="12.75"/>
    <row r="135" s="156" customFormat="1" ht="12.75"/>
    <row r="136" s="156" customFormat="1" ht="12.75"/>
    <row r="137" s="156" customFormat="1" ht="12.75"/>
    <row r="138" s="156" customFormat="1" ht="12.75"/>
    <row r="139" s="156" customFormat="1" ht="12.75"/>
    <row r="140" s="156" customFormat="1" ht="12.75"/>
    <row r="141" s="156" customFormat="1" ht="12.75"/>
    <row r="142" s="156" customFormat="1" ht="12.75"/>
    <row r="143" s="156" customFormat="1" ht="12.75"/>
    <row r="144" s="156" customFormat="1" ht="12.75"/>
    <row r="145" s="156" customFormat="1" ht="12.75"/>
    <row r="146" s="156" customFormat="1" ht="12.75"/>
    <row r="147" s="156" customFormat="1" ht="12.75"/>
    <row r="148" s="156" customFormat="1" ht="12.75"/>
    <row r="149" s="156" customFormat="1" ht="12.75"/>
    <row r="150" s="156" customFormat="1" ht="12.75"/>
    <row r="151" s="156" customFormat="1" ht="12.75"/>
    <row r="152" s="156" customFormat="1" ht="12.75"/>
    <row r="153" s="156" customFormat="1" ht="12.75"/>
    <row r="154" s="156" customFormat="1" ht="12.75"/>
    <row r="155" s="156" customFormat="1" ht="12.75"/>
    <row r="156" s="156" customFormat="1" ht="12.75"/>
    <row r="157" s="156" customFormat="1" ht="12.75"/>
    <row r="158" s="156" customFormat="1" ht="12.75"/>
    <row r="159" s="156" customFormat="1" ht="12.75"/>
    <row r="160" s="156" customFormat="1" ht="12.75"/>
    <row r="161" s="156" customFormat="1" ht="12.75"/>
    <row r="162" s="156" customFormat="1" ht="12.75"/>
    <row r="163" s="156" customFormat="1" ht="12.75"/>
    <row r="164" s="156" customFormat="1" ht="12.75"/>
    <row r="165" s="156" customFormat="1" ht="12.75"/>
    <row r="166" s="156" customFormat="1" ht="12.75"/>
    <row r="167" s="156" customFormat="1" ht="12.75"/>
    <row r="168" s="156" customFormat="1" ht="12.75"/>
    <row r="169" s="156" customFormat="1" ht="12.75"/>
    <row r="170" s="156" customFormat="1" ht="12.75"/>
    <row r="171" s="156" customFormat="1" ht="12.75"/>
    <row r="172" s="156" customFormat="1" ht="12.75"/>
    <row r="173" s="156" customFormat="1" ht="12.75"/>
    <row r="174" s="156" customFormat="1" ht="12.75"/>
    <row r="175" s="156" customFormat="1" ht="12.75"/>
    <row r="176" s="156" customFormat="1" ht="12.75"/>
    <row r="177" s="156" customFormat="1" ht="12.75"/>
    <row r="178" s="156" customFormat="1" ht="12.75"/>
    <row r="179" s="156" customFormat="1" ht="12.75"/>
    <row r="180" s="156" customFormat="1" ht="12.75"/>
    <row r="181" s="156" customFormat="1" ht="12.75"/>
    <row r="182" s="156" customFormat="1" ht="12.75"/>
    <row r="183" s="156" customFormat="1" ht="12.75"/>
    <row r="184" s="156" customFormat="1" ht="12.75"/>
    <row r="185" s="156" customFormat="1" ht="12.75"/>
    <row r="186" s="156" customFormat="1" ht="12.75"/>
    <row r="187" s="156" customFormat="1" ht="12.75"/>
    <row r="188" s="156" customFormat="1" ht="12.75"/>
    <row r="189" s="156" customFormat="1" ht="12.75"/>
    <row r="190" s="156" customFormat="1" ht="12.75"/>
    <row r="191" s="156" customFormat="1" ht="12.75"/>
    <row r="192" s="156" customFormat="1" ht="12.75"/>
    <row r="193" s="156" customFormat="1" ht="12.75"/>
    <row r="194" s="156" customFormat="1" ht="12.75"/>
    <row r="195" s="156" customFormat="1" ht="12.75"/>
    <row r="196" s="156" customFormat="1" ht="12.75"/>
    <row r="197" s="156" customFormat="1" ht="12.75"/>
    <row r="198" s="156" customFormat="1" ht="12.75"/>
    <row r="199" s="156" customFormat="1" ht="12.75"/>
    <row r="200" s="156" customFormat="1" ht="12.75"/>
    <row r="201" s="156" customFormat="1" ht="12.75"/>
    <row r="202" s="156" customFormat="1" ht="12.75"/>
    <row r="203" s="156" customFormat="1" ht="12.75"/>
    <row r="204" s="156" customFormat="1" ht="12.75"/>
    <row r="205" s="156" customFormat="1" ht="12.75"/>
    <row r="206" s="156" customFormat="1" ht="12.75"/>
    <row r="207" s="156" customFormat="1" ht="12.75"/>
    <row r="208" s="156" customFormat="1" ht="12.75"/>
    <row r="209" s="156" customFormat="1" ht="12.75"/>
    <row r="210" s="156" customFormat="1" ht="12.75"/>
    <row r="211" s="156" customFormat="1" ht="12.75"/>
    <row r="212" s="156" customFormat="1" ht="12.75"/>
    <row r="213" s="156" customFormat="1" ht="12.75"/>
    <row r="214" s="156" customFormat="1" ht="12.75"/>
    <row r="215" s="156" customFormat="1" ht="12.75"/>
    <row r="216" s="156" customFormat="1" ht="12.75"/>
    <row r="217" s="156" customFormat="1" ht="12.75"/>
    <row r="218" s="156" customFormat="1" ht="12.75"/>
    <row r="219" s="156" customFormat="1" ht="12.75"/>
    <row r="220" s="156" customFormat="1" ht="12.75"/>
    <row r="221" s="156" customFormat="1" ht="12.75"/>
    <row r="222" s="156" customFormat="1" ht="12.75"/>
    <row r="223" s="156" customFormat="1" ht="12.75"/>
    <row r="224" s="156" customFormat="1" ht="12.75"/>
    <row r="225" s="156" customFormat="1" ht="12.75"/>
    <row r="226" s="156" customFormat="1" ht="12.75"/>
    <row r="227" s="156" customFormat="1" ht="12.75"/>
    <row r="228" s="156" customFormat="1" ht="12.75"/>
    <row r="229" s="156" customFormat="1" ht="12.75"/>
    <row r="230" s="156" customFormat="1" ht="12.75"/>
    <row r="231" s="156" customFormat="1" ht="12.75"/>
    <row r="232" s="156" customFormat="1" ht="12.75"/>
    <row r="233" s="156" customFormat="1" ht="12.75"/>
    <row r="234" s="156" customFormat="1" ht="12.75"/>
    <row r="235" s="156" customFormat="1" ht="12.75"/>
    <row r="236" s="156" customFormat="1" ht="12.75"/>
    <row r="237" s="156" customFormat="1" ht="12.75"/>
    <row r="238" s="156" customFormat="1" ht="12.75"/>
    <row r="239" s="156" customFormat="1" ht="12.75"/>
    <row r="240" s="156" customFormat="1" ht="12.75"/>
    <row r="241" s="156" customFormat="1" ht="12.75"/>
    <row r="242" s="156" customFormat="1" ht="12.75"/>
    <row r="243" s="156" customFormat="1" ht="12.75"/>
    <row r="244" s="156" customFormat="1" ht="12.75"/>
    <row r="245" s="156" customFormat="1" ht="12.75"/>
    <row r="246" s="156" customFormat="1" ht="12.75"/>
    <row r="247" s="156" customFormat="1" ht="12.75"/>
    <row r="248" s="156" customFormat="1" ht="12.75"/>
    <row r="249" s="156" customFormat="1" ht="12.75"/>
    <row r="250" s="156" customFormat="1" ht="12.75"/>
    <row r="251" s="156" customFormat="1" ht="12.75"/>
    <row r="252" s="156" customFormat="1" ht="12.75"/>
    <row r="253" s="156" customFormat="1" ht="12.75"/>
    <row r="254" s="156" customFormat="1" ht="12.75"/>
    <row r="255" s="156" customFormat="1" ht="12.75"/>
    <row r="256" s="156" customFormat="1" ht="12.75"/>
    <row r="257" s="156" customFormat="1" ht="12.75"/>
    <row r="258" s="156" customFormat="1" ht="12.75"/>
    <row r="259" s="156" customFormat="1" ht="12.75"/>
    <row r="260" s="156" customFormat="1" ht="12.75"/>
    <row r="261" s="156" customFormat="1" ht="12.75"/>
    <row r="262" s="156" customFormat="1" ht="12.75"/>
    <row r="263" s="156" customFormat="1" ht="12.75"/>
    <row r="264" s="156" customFormat="1" ht="12.75"/>
    <row r="265" s="156" customFormat="1" ht="12.75"/>
    <row r="266" s="156" customFormat="1" ht="12.75"/>
    <row r="267" s="156" customFormat="1" ht="12.75"/>
    <row r="268" s="156" customFormat="1" ht="12.75"/>
    <row r="269" s="156" customFormat="1" ht="12.75"/>
    <row r="270" s="156" customFormat="1" ht="12.75"/>
    <row r="271" s="156" customFormat="1" ht="12.75"/>
    <row r="272" s="156" customFormat="1" ht="12.75"/>
    <row r="273" s="156" customFormat="1" ht="12.75"/>
    <row r="274" s="156" customFormat="1" ht="12.75"/>
    <row r="275" s="156" customFormat="1" ht="12.75"/>
    <row r="276" s="156" customFormat="1" ht="12.75"/>
    <row r="277" s="156" customFormat="1" ht="12.75"/>
    <row r="278" s="156" customFormat="1" ht="12.75"/>
    <row r="279" s="156" customFormat="1" ht="12.75"/>
    <row r="280" s="156" customFormat="1" ht="12.75"/>
    <row r="281" s="156" customFormat="1" ht="12.75"/>
    <row r="282" s="156" customFormat="1" ht="12.75"/>
    <row r="283" s="156" customFormat="1" ht="12.75"/>
    <row r="284" s="156" customFormat="1" ht="12.75"/>
    <row r="285" s="156" customFormat="1" ht="12.75"/>
    <row r="286" s="156" customFormat="1" ht="12.75"/>
    <row r="287" s="156" customFormat="1" ht="12.75"/>
    <row r="288" s="156" customFormat="1" ht="12.75"/>
    <row r="289" s="156" customFormat="1" ht="12.75"/>
    <row r="290" s="156" customFormat="1" ht="12.75"/>
    <row r="291" s="156" customFormat="1" ht="12.75"/>
    <row r="292" s="156" customFormat="1" ht="12.75"/>
    <row r="293" s="156" customFormat="1" ht="12.75"/>
    <row r="294" s="156" customFormat="1" ht="12.75"/>
    <row r="295" s="156" customFormat="1" ht="12.75"/>
    <row r="296" s="156" customFormat="1" ht="12.75"/>
    <row r="297" s="156" customFormat="1" ht="12.75"/>
    <row r="298" s="156" customFormat="1" ht="12.75"/>
    <row r="299" s="156" customFormat="1" ht="12.75"/>
    <row r="300" s="156" customFormat="1" ht="12.75"/>
    <row r="301" s="156" customFormat="1" ht="12.75"/>
    <row r="302" s="156" customFormat="1" ht="12.75"/>
    <row r="303" s="156" customFormat="1" ht="12.75"/>
    <row r="304" s="156" customFormat="1" ht="12.75"/>
    <row r="305" s="156" customFormat="1" ht="12.75"/>
    <row r="306" s="156" customFormat="1" ht="12.75"/>
    <row r="307" s="156" customFormat="1" ht="12.75"/>
    <row r="308" s="156" customFormat="1" ht="12.75"/>
    <row r="309" s="156" customFormat="1" ht="12.75"/>
    <row r="310" s="156" customFormat="1" ht="12.75"/>
    <row r="311" s="156" customFormat="1" ht="12.75"/>
    <row r="312" s="156" customFormat="1" ht="12.75"/>
    <row r="313" s="156" customFormat="1" ht="12.75"/>
    <row r="314" s="156" customFormat="1" ht="12.75"/>
    <row r="315" s="156" customFormat="1" ht="12.75"/>
    <row r="316" s="156" customFormat="1" ht="12.75"/>
    <row r="317" s="156" customFormat="1" ht="12.75"/>
    <row r="318" s="156" customFormat="1" ht="12.75"/>
    <row r="319" s="156" customFormat="1" ht="12.75"/>
    <row r="320" s="156" customFormat="1" ht="12.75"/>
    <row r="321" s="156" customFormat="1" ht="12.75"/>
    <row r="322" s="156" customFormat="1" ht="12.75"/>
    <row r="323" s="156" customFormat="1" ht="12.75"/>
    <row r="324" s="156" customFormat="1" ht="12.75"/>
    <row r="325" s="156" customFormat="1" ht="12.75"/>
    <row r="326" s="156" customFormat="1" ht="12.75"/>
    <row r="327" s="156" customFormat="1" ht="12.75"/>
    <row r="328" s="156" customFormat="1" ht="12.75"/>
    <row r="329" s="156" customFormat="1" ht="12.75"/>
    <row r="330" s="156" customFormat="1" ht="12.75"/>
    <row r="331" s="156" customFormat="1" ht="12.75"/>
    <row r="332" s="156" customFormat="1" ht="12.75"/>
    <row r="333" s="156" customFormat="1" ht="12.75"/>
    <row r="334" s="156" customFormat="1" ht="12.75"/>
    <row r="335" s="156" customFormat="1" ht="12.75"/>
    <row r="336" s="156" customFormat="1" ht="12.75"/>
    <row r="337" s="156" customFormat="1" ht="12.75"/>
    <row r="338" s="156" customFormat="1" ht="12.75"/>
    <row r="339" s="156" customFormat="1" ht="12.75"/>
    <row r="340" s="156" customFormat="1" ht="12.75"/>
    <row r="341" s="156" customFormat="1" ht="12.75"/>
    <row r="342" s="156" customFormat="1" ht="12.75"/>
    <row r="343" s="156" customFormat="1" ht="12.75"/>
    <row r="344" s="156" customFormat="1" ht="12.75"/>
    <row r="345" s="156" customFormat="1" ht="12.75"/>
    <row r="346" s="156" customFormat="1" ht="12.75"/>
    <row r="347" s="156" customFormat="1" ht="12.75"/>
    <row r="348" s="156" customFormat="1" ht="12.75"/>
    <row r="349" s="156" customFormat="1" ht="12.75"/>
    <row r="350" s="156" customFormat="1" ht="12.75"/>
    <row r="351" s="156" customFormat="1" ht="12.75"/>
    <row r="352" s="156" customFormat="1" ht="12.75"/>
    <row r="353" s="156" customFormat="1" ht="12.75"/>
    <row r="354" s="156" customFormat="1" ht="12.75"/>
    <row r="355" s="156" customFormat="1" ht="12.75"/>
    <row r="356" s="156" customFormat="1" ht="12.75"/>
    <row r="357" s="156" customFormat="1" ht="12.75"/>
    <row r="358" s="156" customFormat="1" ht="12.75"/>
    <row r="359" s="156" customFormat="1" ht="12.75"/>
    <row r="360" s="156" customFormat="1" ht="12.75"/>
    <row r="361" s="156" customFormat="1" ht="12.75"/>
    <row r="362" s="156" customFormat="1" ht="12.75"/>
    <row r="363" s="156" customFormat="1" ht="12.75"/>
    <row r="364" s="156" customFormat="1" ht="12.75"/>
    <row r="365" s="156" customFormat="1" ht="12.75"/>
    <row r="366" s="156" customFormat="1" ht="12.75"/>
    <row r="367" s="156" customFormat="1" ht="12.75"/>
    <row r="368" s="156" customFormat="1" ht="12.75"/>
    <row r="369" s="156" customFormat="1" ht="12.75"/>
    <row r="370" s="156" customFormat="1" ht="12.75"/>
    <row r="371" s="156" customFormat="1" ht="12.75"/>
    <row r="372" s="156" customFormat="1" ht="12.75"/>
    <row r="373" s="156" customFormat="1" ht="12.75"/>
    <row r="374" s="156" customFormat="1" ht="12.75"/>
    <row r="375" s="156" customFormat="1" ht="12.75"/>
    <row r="376" s="156" customFormat="1" ht="12.75"/>
    <row r="377" s="156" customFormat="1" ht="12.75"/>
    <row r="378" s="156" customFormat="1" ht="12.75"/>
    <row r="379" s="156" customFormat="1" ht="12.75"/>
    <row r="380" s="156" customFormat="1" ht="12.75"/>
    <row r="381" s="156" customFormat="1" ht="12.75"/>
    <row r="382" s="156" customFormat="1" ht="12.75"/>
    <row r="383" s="156" customFormat="1" ht="12.75"/>
    <row r="384" s="156" customFormat="1" ht="12.75"/>
    <row r="385" s="156" customFormat="1" ht="12.75"/>
    <row r="386" s="156" customFormat="1" ht="12.75"/>
    <row r="387" s="156" customFormat="1" ht="12.75"/>
    <row r="388" s="156" customFormat="1" ht="12.75"/>
    <row r="389" s="156" customFormat="1" ht="12.75"/>
    <row r="390" s="156" customFormat="1" ht="12.75"/>
    <row r="391" s="156" customFormat="1" ht="12.75"/>
    <row r="392" s="156" customFormat="1" ht="12.75"/>
    <row r="393" s="156" customFormat="1" ht="12.75"/>
    <row r="394" s="156" customFormat="1" ht="12.75"/>
    <row r="395" s="156" customFormat="1" ht="12.75"/>
    <row r="396" s="156" customFormat="1" ht="12.75">
      <c r="B396"/>
    </row>
    <row r="397" s="156" customFormat="1" ht="12.75">
      <c r="B397"/>
    </row>
    <row r="398" spans="2:16" s="156" customFormat="1" ht="12.75">
      <c r="B398"/>
      <c r="M398"/>
      <c r="N398"/>
      <c r="O398"/>
      <c r="P398"/>
    </row>
    <row r="399" spans="2:17" s="156" customFormat="1" ht="12.75">
      <c r="B399"/>
      <c r="M399"/>
      <c r="N399"/>
      <c r="O399"/>
      <c r="P399"/>
      <c r="Q399"/>
    </row>
    <row r="400" spans="3:10" ht="12.75">
      <c r="C400" s="156"/>
      <c r="D400" s="156"/>
      <c r="E400" s="156"/>
      <c r="F400" s="156"/>
      <c r="G400" s="156"/>
      <c r="H400" s="156"/>
      <c r="I400" s="156"/>
      <c r="J400" s="156"/>
    </row>
    <row r="401" spans="3:10" ht="12.75">
      <c r="C401" s="156"/>
      <c r="D401" s="156"/>
      <c r="E401" s="156"/>
      <c r="F401" s="156"/>
      <c r="G401" s="156"/>
      <c r="H401" s="156"/>
      <c r="I401" s="156"/>
      <c r="J401" s="156"/>
    </row>
    <row r="402" spans="3:10" ht="12.75">
      <c r="C402" s="156"/>
      <c r="D402" s="156"/>
      <c r="E402" s="156"/>
      <c r="F402" s="156"/>
      <c r="G402" s="156"/>
      <c r="H402" s="156"/>
      <c r="I402" s="156"/>
      <c r="J402" s="156"/>
    </row>
    <row r="403" spans="3:10" ht="12.75">
      <c r="C403" s="156"/>
      <c r="D403" s="156"/>
      <c r="E403" s="156"/>
      <c r="F403" s="156"/>
      <c r="G403" s="156"/>
      <c r="H403" s="156"/>
      <c r="I403" s="156"/>
      <c r="J403" s="156"/>
    </row>
    <row r="404" spans="3:10" ht="12.75">
      <c r="C404" s="156"/>
      <c r="D404" s="156"/>
      <c r="E404" s="156"/>
      <c r="F404" s="156"/>
      <c r="G404" s="156"/>
      <c r="H404" s="156"/>
      <c r="I404" s="156"/>
      <c r="J404" s="156"/>
    </row>
    <row r="405" spans="3:10" ht="12.75">
      <c r="C405" s="156"/>
      <c r="D405" s="156"/>
      <c r="E405" s="156"/>
      <c r="F405" s="156"/>
      <c r="G405" s="156"/>
      <c r="H405" s="156"/>
      <c r="I405" s="156"/>
      <c r="J405" s="156"/>
    </row>
    <row r="406" spans="3:10" ht="12.75">
      <c r="C406" s="156"/>
      <c r="D406" s="156"/>
      <c r="E406" s="156"/>
      <c r="F406" s="156"/>
      <c r="G406" s="156"/>
      <c r="H406" s="156"/>
      <c r="I406" s="156"/>
      <c r="J406" s="156"/>
    </row>
    <row r="407" spans="3:10" ht="12.75">
      <c r="C407" s="156"/>
      <c r="D407" s="156"/>
      <c r="E407" s="156"/>
      <c r="F407" s="156"/>
      <c r="G407" s="156"/>
      <c r="H407" s="156"/>
      <c r="I407" s="156"/>
      <c r="J407" s="156"/>
    </row>
    <row r="408" spans="3:10" ht="12.75">
      <c r="C408" s="156"/>
      <c r="D408" s="156"/>
      <c r="E408" s="156"/>
      <c r="F408" s="156"/>
      <c r="G408" s="156"/>
      <c r="H408" s="156"/>
      <c r="I408" s="156"/>
      <c r="J408" s="156"/>
    </row>
    <row r="409" spans="3:10" ht="12.75">
      <c r="C409" s="156"/>
      <c r="D409" s="156"/>
      <c r="E409" s="156"/>
      <c r="F409" s="156"/>
      <c r="G409" s="156"/>
      <c r="H409" s="156"/>
      <c r="I409" s="156"/>
      <c r="J409" s="156"/>
    </row>
    <row r="410" spans="3:10" ht="12.75">
      <c r="C410" s="156"/>
      <c r="D410" s="156"/>
      <c r="E410" s="156"/>
      <c r="F410" s="156"/>
      <c r="G410" s="156"/>
      <c r="H410" s="156"/>
      <c r="I410" s="156"/>
      <c r="J410" s="156"/>
    </row>
    <row r="411" spans="3:10" ht="12.75">
      <c r="C411" s="156"/>
      <c r="D411" s="156"/>
      <c r="E411" s="156"/>
      <c r="F411" s="156"/>
      <c r="G411" s="156"/>
      <c r="H411" s="156"/>
      <c r="I411" s="156"/>
      <c r="J411" s="156"/>
    </row>
    <row r="412" spans="2:10" ht="12.75">
      <c r="B412" s="156"/>
      <c r="C412" s="156"/>
      <c r="D412" s="156"/>
      <c r="E412" s="156"/>
      <c r="F412" s="156"/>
      <c r="G412" s="156"/>
      <c r="H412" s="156"/>
      <c r="I412" s="156"/>
      <c r="J412" s="156"/>
    </row>
    <row r="413" spans="2:10" ht="12.75">
      <c r="B413" s="156"/>
      <c r="C413" s="156"/>
      <c r="D413" s="156"/>
      <c r="E413" s="156"/>
      <c r="F413" s="156"/>
      <c r="G413" s="156"/>
      <c r="H413" s="156"/>
      <c r="I413" s="156"/>
      <c r="J413" s="156"/>
    </row>
    <row r="414" spans="2:16" ht="12.75">
      <c r="B414" s="156"/>
      <c r="C414" s="156"/>
      <c r="D414" s="156"/>
      <c r="E414" s="156"/>
      <c r="F414" s="156"/>
      <c r="G414" s="156"/>
      <c r="H414" s="156"/>
      <c r="I414" s="156"/>
      <c r="J414" s="156"/>
      <c r="M414" s="156"/>
      <c r="N414" s="156"/>
      <c r="O414" s="156"/>
      <c r="P414" s="156"/>
    </row>
    <row r="415" spans="2:17" ht="12.75">
      <c r="B415" s="156"/>
      <c r="C415" s="156"/>
      <c r="D415" s="156"/>
      <c r="E415" s="156"/>
      <c r="F415" s="156"/>
      <c r="G415" s="156"/>
      <c r="H415" s="156"/>
      <c r="I415" s="156"/>
      <c r="J415" s="156"/>
      <c r="M415" s="156"/>
      <c r="N415" s="156"/>
      <c r="O415" s="156"/>
      <c r="Q415" s="156"/>
    </row>
    <row r="416" spans="13:16" s="156" customFormat="1" ht="12.75">
      <c r="M416"/>
      <c r="N416"/>
      <c r="O416"/>
      <c r="P416"/>
    </row>
    <row r="417" spans="2:16" s="156" customFormat="1" ht="12.75">
      <c r="B417"/>
      <c r="C417"/>
      <c r="D417"/>
      <c r="E417"/>
      <c r="F417"/>
      <c r="G417"/>
      <c r="H417"/>
      <c r="I417"/>
      <c r="J417"/>
      <c r="M417"/>
      <c r="N417"/>
      <c r="O417"/>
      <c r="P417"/>
    </row>
    <row r="418" spans="2:16" s="156" customFormat="1" ht="12.75">
      <c r="B418"/>
      <c r="C418"/>
      <c r="D418"/>
      <c r="E418"/>
      <c r="F418"/>
      <c r="G418"/>
      <c r="H418"/>
      <c r="I418"/>
      <c r="J418"/>
      <c r="M418"/>
      <c r="N418"/>
      <c r="O418"/>
      <c r="P418"/>
    </row>
    <row r="419" spans="2:16" s="156" customFormat="1" ht="12.75">
      <c r="B419"/>
      <c r="C419"/>
      <c r="D419"/>
      <c r="E419"/>
      <c r="F419"/>
      <c r="G419"/>
      <c r="H419"/>
      <c r="I419"/>
      <c r="J419"/>
      <c r="M419"/>
      <c r="N419"/>
      <c r="O419"/>
      <c r="P419"/>
    </row>
    <row r="420" spans="2:17" s="156" customFormat="1" ht="12.75">
      <c r="B420"/>
      <c r="C420"/>
      <c r="D420"/>
      <c r="E420"/>
      <c r="F420"/>
      <c r="G420"/>
      <c r="H420"/>
      <c r="I420"/>
      <c r="J420"/>
      <c r="M420"/>
      <c r="N420"/>
      <c r="O420"/>
      <c r="P420"/>
      <c r="Q420"/>
    </row>
  </sheetData>
  <sheetProtection/>
  <mergeCells count="22">
    <mergeCell ref="E65:G65"/>
    <mergeCell ref="I64:O64"/>
    <mergeCell ref="I70:O70"/>
    <mergeCell ref="B72:P72"/>
    <mergeCell ref="B63:C63"/>
    <mergeCell ref="I65:O65"/>
    <mergeCell ref="B2:P2"/>
    <mergeCell ref="B4:P4"/>
    <mergeCell ref="L5:P5"/>
    <mergeCell ref="E6:I6"/>
    <mergeCell ref="B3:P3"/>
    <mergeCell ref="E64:G64"/>
    <mergeCell ref="B105:Q105"/>
    <mergeCell ref="B108:P108"/>
    <mergeCell ref="B109:P109"/>
    <mergeCell ref="B110:Q110"/>
    <mergeCell ref="I69:O69"/>
    <mergeCell ref="E69:G69"/>
    <mergeCell ref="B103:P103"/>
    <mergeCell ref="B102:P102"/>
    <mergeCell ref="B71:P71"/>
    <mergeCell ref="E70:G70"/>
  </mergeCells>
  <printOptions horizontalCentered="1"/>
  <pageMargins left="0.31496062992125984" right="0.31496062992125984" top="0.1968503937007874" bottom="0.15748031496062992" header="0.31496062992125984" footer="0.31496062992125984"/>
  <pageSetup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Tolis</cp:lastModifiedBy>
  <cp:lastPrinted>2011-01-02T09:59:00Z</cp:lastPrinted>
  <dcterms:created xsi:type="dcterms:W3CDTF">2005-04-13T10:38:39Z</dcterms:created>
  <dcterms:modified xsi:type="dcterms:W3CDTF">2013-11-20T10:02:36Z</dcterms:modified>
  <cp:category/>
  <cp:version/>
  <cp:contentType/>
  <cp:contentStatus/>
</cp:coreProperties>
</file>