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8.108.184\Gr_prosop\2020\ΠΡΟΚΗΡΥΞΕΙΣ\ΣΧΟΛΙΚΕΣ ΚΑΘΑΡΙΣΤΡΙΕΣ\ΠΙΝΑΚΕΣ ΚΑΤΑΤΑΞΗΣ\ΠΙΝΑΚΕΣ ΓΙΑ ΑΝΑΡΤΗΣΗ\"/>
    </mc:Choice>
  </mc:AlternateContent>
  <bookViews>
    <workbookView xWindow="0" yWindow="0" windowWidth="25200" windowHeight="13140"/>
  </bookViews>
  <sheets>
    <sheet name="ΠΙΝΑΚΑΣ ΕΠΙΤΥΧΟΝΤΩΝ" sheetId="1" r:id="rId1"/>
  </sheets>
  <definedNames>
    <definedName name="_xlnm._FilterDatabase" localSheetId="0" hidden="1">'ΠΙΝΑΚΑΣ ΕΠΙΤΥΧΟΝΤΩΝ'!$A$8:$AD$81</definedName>
    <definedName name="_xlnm.Print_Titles" localSheetId="0">'ΠΙΝΑΚΑΣ ΕΠΙΤΥΧΟΝΤΩΝ'!$1:$8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1" i="1" l="1"/>
  <c r="Q80" i="1"/>
  <c r="Q14" i="1"/>
  <c r="Q79" i="1"/>
  <c r="Q78" i="1"/>
  <c r="Q77" i="1"/>
  <c r="Q76" i="1"/>
  <c r="Q9" i="1"/>
  <c r="Q16" i="1"/>
  <c r="Q75" i="1"/>
  <c r="Q74" i="1"/>
  <c r="Q73" i="1"/>
  <c r="Q72" i="1"/>
  <c r="Q71" i="1"/>
  <c r="Q70" i="1"/>
  <c r="Q69" i="1"/>
  <c r="Q68" i="1"/>
  <c r="Q67" i="1"/>
  <c r="Q18" i="1"/>
  <c r="Q66" i="1"/>
  <c r="Q65" i="1"/>
  <c r="Q12" i="1"/>
  <c r="Q64" i="1"/>
  <c r="Q63" i="1"/>
  <c r="Q62" i="1"/>
  <c r="Q23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11" i="1"/>
  <c r="Q45" i="1"/>
  <c r="Q19" i="1"/>
  <c r="Q44" i="1"/>
  <c r="Q17" i="1"/>
  <c r="Q21" i="1"/>
  <c r="Q43" i="1"/>
  <c r="Q10" i="1"/>
  <c r="Q42" i="1"/>
  <c r="Q41" i="1"/>
  <c r="Q40" i="1"/>
  <c r="Q39" i="1"/>
  <c r="Q38" i="1"/>
  <c r="Q37" i="1"/>
  <c r="Q22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0" i="1"/>
  <c r="Q15" i="1"/>
  <c r="Q13" i="1"/>
  <c r="X81" i="1" l="1"/>
  <c r="W81" i="1"/>
  <c r="V81" i="1"/>
  <c r="U81" i="1"/>
  <c r="T81" i="1"/>
  <c r="S81" i="1"/>
  <c r="R81" i="1"/>
  <c r="Y81" i="1"/>
  <c r="X80" i="1"/>
  <c r="W80" i="1"/>
  <c r="V80" i="1"/>
  <c r="U80" i="1"/>
  <c r="T80" i="1"/>
  <c r="S80" i="1"/>
  <c r="R80" i="1"/>
  <c r="Y80" i="1"/>
  <c r="X14" i="1"/>
  <c r="W14" i="1"/>
  <c r="V14" i="1"/>
  <c r="U14" i="1"/>
  <c r="T14" i="1"/>
  <c r="S14" i="1"/>
  <c r="R14" i="1"/>
  <c r="Y14" i="1"/>
  <c r="X79" i="1"/>
  <c r="W79" i="1"/>
  <c r="V79" i="1"/>
  <c r="U79" i="1"/>
  <c r="T79" i="1"/>
  <c r="S79" i="1"/>
  <c r="R79" i="1"/>
  <c r="Y79" i="1"/>
  <c r="X78" i="1"/>
  <c r="W78" i="1"/>
  <c r="V78" i="1"/>
  <c r="U78" i="1"/>
  <c r="T78" i="1"/>
  <c r="S78" i="1"/>
  <c r="R78" i="1"/>
  <c r="Y78" i="1"/>
  <c r="X77" i="1"/>
  <c r="W77" i="1"/>
  <c r="V77" i="1"/>
  <c r="U77" i="1"/>
  <c r="T77" i="1"/>
  <c r="S77" i="1"/>
  <c r="R77" i="1"/>
  <c r="Y77" i="1"/>
  <c r="X76" i="1"/>
  <c r="W76" i="1"/>
  <c r="V76" i="1"/>
  <c r="U76" i="1"/>
  <c r="T76" i="1"/>
  <c r="S76" i="1"/>
  <c r="R76" i="1"/>
  <c r="Y76" i="1"/>
  <c r="X9" i="1"/>
  <c r="W9" i="1"/>
  <c r="V9" i="1"/>
  <c r="U9" i="1"/>
  <c r="T9" i="1"/>
  <c r="S9" i="1"/>
  <c r="R9" i="1"/>
  <c r="Y9" i="1"/>
  <c r="X16" i="1"/>
  <c r="W16" i="1"/>
  <c r="V16" i="1"/>
  <c r="U16" i="1"/>
  <c r="T16" i="1"/>
  <c r="S16" i="1"/>
  <c r="R16" i="1"/>
  <c r="Y16" i="1"/>
  <c r="X75" i="1"/>
  <c r="W75" i="1"/>
  <c r="V75" i="1"/>
  <c r="U75" i="1"/>
  <c r="T75" i="1"/>
  <c r="S75" i="1"/>
  <c r="R75" i="1"/>
  <c r="Y75" i="1"/>
  <c r="X74" i="1"/>
  <c r="W74" i="1"/>
  <c r="V74" i="1"/>
  <c r="U74" i="1"/>
  <c r="T74" i="1"/>
  <c r="S74" i="1"/>
  <c r="R74" i="1"/>
  <c r="Y74" i="1"/>
  <c r="X73" i="1"/>
  <c r="W73" i="1"/>
  <c r="V73" i="1"/>
  <c r="U73" i="1"/>
  <c r="T73" i="1"/>
  <c r="S73" i="1"/>
  <c r="R73" i="1"/>
  <c r="Y73" i="1"/>
  <c r="X72" i="1"/>
  <c r="W72" i="1"/>
  <c r="V72" i="1"/>
  <c r="U72" i="1"/>
  <c r="T72" i="1"/>
  <c r="S72" i="1"/>
  <c r="R72" i="1"/>
  <c r="Y72" i="1"/>
  <c r="X71" i="1"/>
  <c r="W71" i="1"/>
  <c r="V71" i="1"/>
  <c r="U71" i="1"/>
  <c r="T71" i="1"/>
  <c r="S71" i="1"/>
  <c r="R71" i="1"/>
  <c r="Y71" i="1"/>
  <c r="X70" i="1"/>
  <c r="W70" i="1"/>
  <c r="V70" i="1"/>
  <c r="U70" i="1"/>
  <c r="T70" i="1"/>
  <c r="S70" i="1"/>
  <c r="R70" i="1"/>
  <c r="Y70" i="1"/>
  <c r="X69" i="1"/>
  <c r="W69" i="1"/>
  <c r="V69" i="1"/>
  <c r="U69" i="1"/>
  <c r="T69" i="1"/>
  <c r="S69" i="1"/>
  <c r="R69" i="1"/>
  <c r="Y69" i="1"/>
  <c r="X68" i="1"/>
  <c r="W68" i="1"/>
  <c r="V68" i="1"/>
  <c r="U68" i="1"/>
  <c r="T68" i="1"/>
  <c r="S68" i="1"/>
  <c r="R68" i="1"/>
  <c r="Y68" i="1"/>
  <c r="X67" i="1"/>
  <c r="W67" i="1"/>
  <c r="V67" i="1"/>
  <c r="U67" i="1"/>
  <c r="T67" i="1"/>
  <c r="S67" i="1"/>
  <c r="R67" i="1"/>
  <c r="Y67" i="1"/>
  <c r="X18" i="1"/>
  <c r="W18" i="1"/>
  <c r="V18" i="1"/>
  <c r="U18" i="1"/>
  <c r="T18" i="1"/>
  <c r="S18" i="1"/>
  <c r="R18" i="1"/>
  <c r="Y18" i="1"/>
  <c r="X66" i="1"/>
  <c r="W66" i="1"/>
  <c r="V66" i="1"/>
  <c r="U66" i="1"/>
  <c r="T66" i="1"/>
  <c r="S66" i="1"/>
  <c r="R66" i="1"/>
  <c r="Y66" i="1"/>
  <c r="X65" i="1"/>
  <c r="W65" i="1"/>
  <c r="V65" i="1"/>
  <c r="U65" i="1"/>
  <c r="T65" i="1"/>
  <c r="S65" i="1"/>
  <c r="R65" i="1"/>
  <c r="Y65" i="1"/>
  <c r="X12" i="1"/>
  <c r="W12" i="1"/>
  <c r="V12" i="1"/>
  <c r="U12" i="1"/>
  <c r="T12" i="1"/>
  <c r="S12" i="1"/>
  <c r="R12" i="1"/>
  <c r="Y12" i="1"/>
  <c r="X64" i="1"/>
  <c r="W64" i="1"/>
  <c r="V64" i="1"/>
  <c r="U64" i="1"/>
  <c r="T64" i="1"/>
  <c r="S64" i="1"/>
  <c r="R64" i="1"/>
  <c r="Y64" i="1"/>
  <c r="X63" i="1"/>
  <c r="W63" i="1"/>
  <c r="V63" i="1"/>
  <c r="U63" i="1"/>
  <c r="T63" i="1"/>
  <c r="S63" i="1"/>
  <c r="R63" i="1"/>
  <c r="Y63" i="1"/>
  <c r="X62" i="1"/>
  <c r="W62" i="1"/>
  <c r="V62" i="1"/>
  <c r="U62" i="1"/>
  <c r="T62" i="1"/>
  <c r="S62" i="1"/>
  <c r="R62" i="1"/>
  <c r="Y62" i="1"/>
  <c r="X23" i="1"/>
  <c r="W23" i="1"/>
  <c r="V23" i="1"/>
  <c r="U23" i="1"/>
  <c r="T23" i="1"/>
  <c r="S23" i="1"/>
  <c r="R23" i="1"/>
  <c r="Y23" i="1"/>
  <c r="X61" i="1"/>
  <c r="W61" i="1"/>
  <c r="V61" i="1"/>
  <c r="U61" i="1"/>
  <c r="T61" i="1"/>
  <c r="S61" i="1"/>
  <c r="R61" i="1"/>
  <c r="Y61" i="1"/>
  <c r="X60" i="1"/>
  <c r="W60" i="1"/>
  <c r="V60" i="1"/>
  <c r="U60" i="1"/>
  <c r="T60" i="1"/>
  <c r="S60" i="1"/>
  <c r="R60" i="1"/>
  <c r="Y60" i="1"/>
  <c r="X59" i="1"/>
  <c r="W59" i="1"/>
  <c r="V59" i="1"/>
  <c r="U59" i="1"/>
  <c r="T59" i="1"/>
  <c r="S59" i="1"/>
  <c r="R59" i="1"/>
  <c r="Y59" i="1"/>
  <c r="X58" i="1"/>
  <c r="W58" i="1"/>
  <c r="V58" i="1"/>
  <c r="U58" i="1"/>
  <c r="T58" i="1"/>
  <c r="S58" i="1"/>
  <c r="R58" i="1"/>
  <c r="Y58" i="1"/>
  <c r="X57" i="1"/>
  <c r="W57" i="1"/>
  <c r="V57" i="1"/>
  <c r="U57" i="1"/>
  <c r="T57" i="1"/>
  <c r="S57" i="1"/>
  <c r="R57" i="1"/>
  <c r="Y57" i="1"/>
  <c r="X56" i="1"/>
  <c r="W56" i="1"/>
  <c r="V56" i="1"/>
  <c r="U56" i="1"/>
  <c r="T56" i="1"/>
  <c r="S56" i="1"/>
  <c r="R56" i="1"/>
  <c r="Y56" i="1"/>
  <c r="X55" i="1"/>
  <c r="W55" i="1"/>
  <c r="V55" i="1"/>
  <c r="U55" i="1"/>
  <c r="T55" i="1"/>
  <c r="S55" i="1"/>
  <c r="R55" i="1"/>
  <c r="Y55" i="1"/>
  <c r="X54" i="1"/>
  <c r="W54" i="1"/>
  <c r="V54" i="1"/>
  <c r="U54" i="1"/>
  <c r="T54" i="1"/>
  <c r="S54" i="1"/>
  <c r="R54" i="1"/>
  <c r="Y54" i="1"/>
  <c r="X53" i="1"/>
  <c r="W53" i="1"/>
  <c r="V53" i="1"/>
  <c r="U53" i="1"/>
  <c r="T53" i="1"/>
  <c r="S53" i="1"/>
  <c r="R53" i="1"/>
  <c r="Y53" i="1"/>
  <c r="X52" i="1"/>
  <c r="W52" i="1"/>
  <c r="V52" i="1"/>
  <c r="U52" i="1"/>
  <c r="T52" i="1"/>
  <c r="S52" i="1"/>
  <c r="R52" i="1"/>
  <c r="Y52" i="1"/>
  <c r="X51" i="1"/>
  <c r="W51" i="1"/>
  <c r="V51" i="1"/>
  <c r="U51" i="1"/>
  <c r="T51" i="1"/>
  <c r="S51" i="1"/>
  <c r="R51" i="1"/>
  <c r="Y51" i="1"/>
  <c r="X50" i="1"/>
  <c r="W50" i="1"/>
  <c r="V50" i="1"/>
  <c r="U50" i="1"/>
  <c r="T50" i="1"/>
  <c r="S50" i="1"/>
  <c r="R50" i="1"/>
  <c r="Y50" i="1"/>
  <c r="X49" i="1"/>
  <c r="W49" i="1"/>
  <c r="V49" i="1"/>
  <c r="U49" i="1"/>
  <c r="T49" i="1"/>
  <c r="S49" i="1"/>
  <c r="R49" i="1"/>
  <c r="Y49" i="1"/>
  <c r="X48" i="1"/>
  <c r="W48" i="1"/>
  <c r="V48" i="1"/>
  <c r="U48" i="1"/>
  <c r="T48" i="1"/>
  <c r="S48" i="1"/>
  <c r="R48" i="1"/>
  <c r="Y48" i="1"/>
  <c r="X47" i="1"/>
  <c r="W47" i="1"/>
  <c r="V47" i="1"/>
  <c r="U47" i="1"/>
  <c r="T47" i="1"/>
  <c r="S47" i="1"/>
  <c r="R47" i="1"/>
  <c r="Y47" i="1"/>
  <c r="X46" i="1"/>
  <c r="W46" i="1"/>
  <c r="V46" i="1"/>
  <c r="U46" i="1"/>
  <c r="T46" i="1"/>
  <c r="S46" i="1"/>
  <c r="R46" i="1"/>
  <c r="Y46" i="1"/>
  <c r="X11" i="1"/>
  <c r="W11" i="1"/>
  <c r="V11" i="1"/>
  <c r="U11" i="1"/>
  <c r="T11" i="1"/>
  <c r="S11" i="1"/>
  <c r="R11" i="1"/>
  <c r="Y11" i="1"/>
  <c r="X45" i="1"/>
  <c r="W45" i="1"/>
  <c r="V45" i="1"/>
  <c r="U45" i="1"/>
  <c r="T45" i="1"/>
  <c r="S45" i="1"/>
  <c r="R45" i="1"/>
  <c r="Y45" i="1"/>
  <c r="X19" i="1"/>
  <c r="W19" i="1"/>
  <c r="V19" i="1"/>
  <c r="U19" i="1"/>
  <c r="T19" i="1"/>
  <c r="S19" i="1"/>
  <c r="R19" i="1"/>
  <c r="Y19" i="1"/>
  <c r="X44" i="1"/>
  <c r="W44" i="1"/>
  <c r="V44" i="1"/>
  <c r="U44" i="1"/>
  <c r="T44" i="1"/>
  <c r="S44" i="1"/>
  <c r="R44" i="1"/>
  <c r="Y44" i="1"/>
  <c r="Z53" i="1" l="1"/>
  <c r="Z51" i="1"/>
  <c r="Z49" i="1"/>
  <c r="Z60" i="1"/>
  <c r="Z63" i="1"/>
  <c r="Z65" i="1"/>
  <c r="Z72" i="1"/>
  <c r="Z73" i="1"/>
  <c r="Z9" i="1"/>
  <c r="Z48" i="1"/>
  <c r="Z46" i="1"/>
  <c r="Z45" i="1"/>
  <c r="Z55" i="1"/>
  <c r="Z57" i="1"/>
  <c r="Z58" i="1"/>
  <c r="Z61" i="1"/>
  <c r="Z23" i="1"/>
  <c r="Z64" i="1"/>
  <c r="Z54" i="1"/>
  <c r="Z44" i="1"/>
  <c r="Z19" i="1"/>
  <c r="Z11" i="1"/>
  <c r="Z47" i="1"/>
  <c r="Z52" i="1"/>
  <c r="Z50" i="1"/>
  <c r="Z56" i="1"/>
  <c r="Z74" i="1"/>
  <c r="Z59" i="1"/>
  <c r="Z62" i="1"/>
  <c r="Z12" i="1"/>
  <c r="Z68" i="1"/>
  <c r="Z16" i="1"/>
  <c r="Z76" i="1"/>
  <c r="Z69" i="1"/>
  <c r="Z70" i="1"/>
  <c r="Z77" i="1"/>
  <c r="Z78" i="1"/>
  <c r="Z81" i="1"/>
  <c r="Z66" i="1"/>
  <c r="Z18" i="1"/>
  <c r="Z67" i="1"/>
  <c r="Z71" i="1"/>
  <c r="Z75" i="1"/>
  <c r="Z79" i="1"/>
  <c r="Z14" i="1"/>
  <c r="Z80" i="1"/>
  <c r="S17" i="1"/>
  <c r="S21" i="1"/>
  <c r="S43" i="1"/>
  <c r="S10" i="1"/>
  <c r="S42" i="1"/>
  <c r="S41" i="1"/>
  <c r="S40" i="1"/>
  <c r="S39" i="1"/>
  <c r="S38" i="1"/>
  <c r="S37" i="1"/>
  <c r="S22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0" i="1"/>
  <c r="S15" i="1"/>
  <c r="S13" i="1"/>
  <c r="R17" i="1"/>
  <c r="R21" i="1"/>
  <c r="R43" i="1"/>
  <c r="R10" i="1"/>
  <c r="R42" i="1"/>
  <c r="R41" i="1"/>
  <c r="R40" i="1"/>
  <c r="R39" i="1"/>
  <c r="R38" i="1"/>
  <c r="R37" i="1"/>
  <c r="R22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0" i="1"/>
  <c r="R15" i="1"/>
  <c r="R13" i="1"/>
  <c r="T17" i="1"/>
  <c r="T21" i="1"/>
  <c r="T43" i="1"/>
  <c r="T10" i="1"/>
  <c r="T42" i="1"/>
  <c r="T41" i="1"/>
  <c r="T40" i="1"/>
  <c r="T39" i="1"/>
  <c r="T38" i="1"/>
  <c r="T37" i="1"/>
  <c r="T22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0" i="1"/>
  <c r="T15" i="1"/>
  <c r="T13" i="1"/>
  <c r="X17" i="1"/>
  <c r="W17" i="1"/>
  <c r="V17" i="1"/>
  <c r="U17" i="1"/>
  <c r="Y17" i="1"/>
  <c r="X21" i="1"/>
  <c r="W21" i="1"/>
  <c r="V21" i="1"/>
  <c r="U21" i="1"/>
  <c r="Y21" i="1"/>
  <c r="X43" i="1"/>
  <c r="W43" i="1"/>
  <c r="V43" i="1"/>
  <c r="U43" i="1"/>
  <c r="Y43" i="1"/>
  <c r="X10" i="1"/>
  <c r="W10" i="1"/>
  <c r="V10" i="1"/>
  <c r="U10" i="1"/>
  <c r="Y10" i="1"/>
  <c r="X42" i="1"/>
  <c r="W42" i="1"/>
  <c r="V42" i="1"/>
  <c r="U42" i="1"/>
  <c r="Y42" i="1"/>
  <c r="X41" i="1"/>
  <c r="W41" i="1"/>
  <c r="V41" i="1"/>
  <c r="U41" i="1"/>
  <c r="Y41" i="1"/>
  <c r="X40" i="1"/>
  <c r="W40" i="1"/>
  <c r="V40" i="1"/>
  <c r="U40" i="1"/>
  <c r="Y40" i="1"/>
  <c r="X39" i="1"/>
  <c r="W39" i="1"/>
  <c r="V39" i="1"/>
  <c r="U39" i="1"/>
  <c r="Y39" i="1"/>
  <c r="X38" i="1"/>
  <c r="W38" i="1"/>
  <c r="V38" i="1"/>
  <c r="U38" i="1"/>
  <c r="Y38" i="1"/>
  <c r="X37" i="1"/>
  <c r="W37" i="1"/>
  <c r="V37" i="1"/>
  <c r="U37" i="1"/>
  <c r="Y37" i="1"/>
  <c r="X22" i="1"/>
  <c r="W22" i="1"/>
  <c r="V22" i="1"/>
  <c r="U22" i="1"/>
  <c r="Y22" i="1"/>
  <c r="X36" i="1"/>
  <c r="W36" i="1"/>
  <c r="V36" i="1"/>
  <c r="U36" i="1"/>
  <c r="Y36" i="1"/>
  <c r="Z42" i="1" l="1"/>
  <c r="Z38" i="1"/>
  <c r="Z39" i="1"/>
  <c r="Z41" i="1"/>
  <c r="Z37" i="1"/>
  <c r="Z40" i="1"/>
  <c r="Z43" i="1"/>
  <c r="Z21" i="1"/>
  <c r="Z22" i="1"/>
  <c r="Z10" i="1"/>
  <c r="Z17" i="1"/>
  <c r="Z36" i="1"/>
  <c r="V35" i="1"/>
  <c r="V34" i="1"/>
  <c r="V33" i="1"/>
  <c r="V32" i="1"/>
  <c r="V31" i="1"/>
  <c r="V30" i="1"/>
  <c r="V29" i="1"/>
  <c r="V28" i="1"/>
  <c r="V27" i="1"/>
  <c r="V26" i="1"/>
  <c r="V25" i="1"/>
  <c r="V24" i="1"/>
  <c r="V20" i="1"/>
  <c r="V15" i="1"/>
  <c r="V13" i="1"/>
  <c r="Y35" i="1"/>
  <c r="Y34" i="1"/>
  <c r="Y33" i="1"/>
  <c r="Y32" i="1"/>
  <c r="Y31" i="1"/>
  <c r="Y30" i="1"/>
  <c r="Y29" i="1"/>
  <c r="Y28" i="1"/>
  <c r="Y27" i="1"/>
  <c r="Y26" i="1"/>
  <c r="Y25" i="1"/>
  <c r="Y24" i="1"/>
  <c r="Y20" i="1"/>
  <c r="Y15" i="1"/>
  <c r="Y13" i="1"/>
  <c r="U31" i="1" l="1"/>
  <c r="W31" i="1"/>
  <c r="X31" i="1"/>
  <c r="U32" i="1"/>
  <c r="W32" i="1"/>
  <c r="X32" i="1"/>
  <c r="U33" i="1"/>
  <c r="W33" i="1"/>
  <c r="X33" i="1"/>
  <c r="U34" i="1"/>
  <c r="W34" i="1"/>
  <c r="X34" i="1"/>
  <c r="U35" i="1"/>
  <c r="W35" i="1"/>
  <c r="X35" i="1"/>
  <c r="U29" i="1"/>
  <c r="W29" i="1"/>
  <c r="X29" i="1"/>
  <c r="U30" i="1"/>
  <c r="W30" i="1"/>
  <c r="X30" i="1"/>
  <c r="Z32" i="1" l="1"/>
  <c r="Z33" i="1"/>
  <c r="Z34" i="1"/>
  <c r="Z35" i="1"/>
  <c r="Z30" i="1"/>
  <c r="Z31" i="1"/>
  <c r="Z29" i="1"/>
  <c r="X28" i="1"/>
  <c r="W28" i="1"/>
  <c r="U28" i="1"/>
  <c r="X27" i="1"/>
  <c r="W27" i="1"/>
  <c r="U27" i="1"/>
  <c r="X26" i="1"/>
  <c r="W26" i="1"/>
  <c r="U26" i="1"/>
  <c r="X25" i="1"/>
  <c r="W25" i="1"/>
  <c r="U25" i="1"/>
  <c r="X24" i="1"/>
  <c r="W24" i="1"/>
  <c r="U24" i="1"/>
  <c r="X20" i="1"/>
  <c r="W20" i="1"/>
  <c r="U20" i="1"/>
  <c r="X15" i="1"/>
  <c r="W15" i="1"/>
  <c r="U15" i="1"/>
  <c r="X13" i="1"/>
  <c r="W13" i="1"/>
  <c r="U13" i="1"/>
  <c r="Z27" i="1" l="1"/>
  <c r="Z28" i="1"/>
  <c r="Z24" i="1"/>
  <c r="Z25" i="1"/>
  <c r="Z26" i="1"/>
  <c r="Z13" i="1"/>
  <c r="Z15" i="1"/>
  <c r="Z20" i="1"/>
</calcChain>
</file>

<file path=xl/sharedStrings.xml><?xml version="1.0" encoding="utf-8"?>
<sst xmlns="http://schemas.openxmlformats.org/spreadsheetml/2006/main" count="343" uniqueCount="248">
  <si>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</si>
  <si>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</si>
  <si>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</si>
  <si>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</si>
  <si>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</si>
  <si>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</si>
  <si>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</si>
  <si>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</si>
  <si>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</si>
  <si>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</si>
  <si>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</si>
  <si>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</si>
  <si>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</si>
  <si>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</si>
  <si>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</si>
  <si>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</si>
  <si>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</si>
  <si>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</si>
  <si>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</si>
  <si>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</si>
  <si>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</si>
  <si>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</si>
  <si>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</si>
  <si>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</si>
  <si>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</si>
  <si>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</si>
  <si>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</si>
  <si>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>ΠΛΗΡΟΥΣ ΑΠΑΣΧΟΛΗΣΗΣ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</si>
  <si>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</si>
  <si>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</si>
  <si>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</si>
  <si>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</si>
  <si>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</si>
  <si>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</si>
  <si>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</si>
  <si>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</si>
  <si>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</si>
  <si>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</si>
  <si>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</si>
  <si>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</si>
  <si>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</si>
  <si>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</si>
  <si>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</si>
  <si>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ΑΝΑΣΤΑΣΙΑ</t>
  </si>
  <si>
    <t>ΙΩΑΝΝΗΣ</t>
  </si>
  <si>
    <t>ΘΕΟΔΩΡΑ</t>
  </si>
  <si>
    <t>ΝΙΚΟΛΑΟΣ</t>
  </si>
  <si>
    <t>ΧΡΗΣΤΟΣ</t>
  </si>
  <si>
    <t>ΔΕΛΗΖΗΣΗ</t>
  </si>
  <si>
    <t>ΜΑΛΑΜΑΤΗ</t>
  </si>
  <si>
    <t>ΑΠΟΣΤΟΛΟΣ</t>
  </si>
  <si>
    <t>Τ 372243</t>
  </si>
  <si>
    <t>ΔΑΟΥΛΤΣΙΔΟΥ</t>
  </si>
  <si>
    <t>ΜΑΡΙΑ</t>
  </si>
  <si>
    <t>ΣΤΑΥΡΟΣ</t>
  </si>
  <si>
    <t>ΑΝ 827199</t>
  </si>
  <si>
    <t>ΠΑΝΑΓΙΩΤΑ</t>
  </si>
  <si>
    <t>ΠΑΡΑΣΚΕΥΑΣ</t>
  </si>
  <si>
    <t>ΦΩΤΕΙΝΗ</t>
  </si>
  <si>
    <t>ΣΟΦΙΑ</t>
  </si>
  <si>
    <t>ΕΛΕΥΘΕΡΙΟΣ</t>
  </si>
  <si>
    <t>ΜΑΝΩΛΑΣ</t>
  </si>
  <si>
    <t>ΓΡΗΓΟΡΙΟΣ</t>
  </si>
  <si>
    <t>ΑΘΑΝΑΣΙΟΣ</t>
  </si>
  <si>
    <t>ΑΚ 427751</t>
  </si>
  <si>
    <t>Α/Α</t>
  </si>
  <si>
    <t>ΓΕΩΡΓΙΟΣ</t>
  </si>
  <si>
    <t>ΠΑΠΑΔΟΠΟΥΛΟΥ</t>
  </si>
  <si>
    <t>ΕΛΕΝΗ</t>
  </si>
  <si>
    <t>ΠΑΝΑΓΙΩΤΗΣ</t>
  </si>
  <si>
    <t>ΑΝΑΣΤΑΣΙΟΣ</t>
  </si>
  <si>
    <t>ΒΑΣΙΛΙΚΗ</t>
  </si>
  <si>
    <t>ΔΗΜΗΤΡΑΚΗ</t>
  </si>
  <si>
    <t>Χ 889561</t>
  </si>
  <si>
    <t>ΓΕΩΡΓΙΑΔΟΥ</t>
  </si>
  <si>
    <t>ΡΟΥΣΗ</t>
  </si>
  <si>
    <t>ΓΕΩΡΓΙΑ</t>
  </si>
  <si>
    <t>ΑΝ 826750</t>
  </si>
  <si>
    <t>ΜΑΛΙΟΥΡΑ</t>
  </si>
  <si>
    <t>ΚΩΝΣΤΑΝΤΙΝΟΣ</t>
  </si>
  <si>
    <t>Χ 391568</t>
  </si>
  <si>
    <t>ΕΛΙΣΣΑΒΕΤ</t>
  </si>
  <si>
    <t>ΒΑΣΙΛΕΙΟΣ</t>
  </si>
  <si>
    <t>ΤΡΙΑΝΤΑΦΥΛΛΟΣ</t>
  </si>
  <si>
    <t>ΧΡΙΣΤΙΝΑ</t>
  </si>
  <si>
    <t>ΒΙΚΤΩΡΙΑ</t>
  </si>
  <si>
    <t>ΧΡΥΣΟΣΤΟΜΟΣ</t>
  </si>
  <si>
    <t>Σ 903351</t>
  </si>
  <si>
    <t>ΜΑΜΑΤΣΙΟΥ</t>
  </si>
  <si>
    <t>Χ 393977</t>
  </si>
  <si>
    <t>ΙΩΑΝΝΑ</t>
  </si>
  <si>
    <t>ΠΑΡΑΣΚΕΥΗ</t>
  </si>
  <si>
    <t>ΜΑΡΟΥΛΑ</t>
  </si>
  <si>
    <t>ΗΛΙΑΣ</t>
  </si>
  <si>
    <t>ΕΥΑΓΓΕΛΙΑ</t>
  </si>
  <si>
    <t>ΠΑΣΧΑΛΙΔΟΥ</t>
  </si>
  <si>
    <t>ΚΑΤΙΝΑ</t>
  </si>
  <si>
    <t>ΑΚ 424275</t>
  </si>
  <si>
    <t>ΑΛΑΤΖΑ</t>
  </si>
  <si>
    <t>ΛΑΖΑΡΙΝΑ</t>
  </si>
  <si>
    <t>ΑΕ 334081</t>
  </si>
  <si>
    <t>ΚΑΤΡΑΚΗ</t>
  </si>
  <si>
    <t>ΑΖ 786782</t>
  </si>
  <si>
    <t>ΑΡΑΜΠΑΤΖΗ</t>
  </si>
  <si>
    <t>ΑΚΡΙΤΙΔΟΥ</t>
  </si>
  <si>
    <t>ΖΩΗ</t>
  </si>
  <si>
    <t>ΑΟ 326935</t>
  </si>
  <si>
    <t>ΘΕΟΔΩΡΟΣ</t>
  </si>
  <si>
    <t>ΣΤΕΡΓΙΟΣ</t>
  </si>
  <si>
    <t>ΣΥΜΕΩΝ</t>
  </si>
  <si>
    <t>ΕΛΕΥΘΕΡΙΑΔΟΥ</t>
  </si>
  <si>
    <t>ΑΝ 829494</t>
  </si>
  <si>
    <t>ΚΑΡΜΑΖΗ</t>
  </si>
  <si>
    <t>Ρ 363253</t>
  </si>
  <si>
    <t>ΒΑΣΔΕΚΗΣ</t>
  </si>
  <si>
    <t>ΑΖ 791491</t>
  </si>
  <si>
    <t>ΙΑΚΩΒΙΔΟΥ</t>
  </si>
  <si>
    <t>ΣΟΝΙΑ</t>
  </si>
  <si>
    <t>ΠΑΥΛΟΣ</t>
  </si>
  <si>
    <t>ΠΑΝΑΓΙΩΤΙΔΟΥ</t>
  </si>
  <si>
    <t>ΒΑΪΑ</t>
  </si>
  <si>
    <t>Π 181924</t>
  </si>
  <si>
    <t>ΤΣΑΓΓΑΔΟΥΡΑ</t>
  </si>
  <si>
    <t>ΑΝΑΤΟΛΗ</t>
  </si>
  <si>
    <t>Χ 892095</t>
  </si>
  <si>
    <t>ΣΜΑΡΑΓΔΑ</t>
  </si>
  <si>
    <t>ΑΑ 390109</t>
  </si>
  <si>
    <t>ΝΑΟΥΜΑ</t>
  </si>
  <si>
    <t>ΠΑΣΧΟΥ</t>
  </si>
  <si>
    <t>ΑΗ 293607</t>
  </si>
  <si>
    <t>ΤΣΙΤΥΡΙΔΟΥ</t>
  </si>
  <si>
    <t>ΔΑΣΚΑΛΟΥ</t>
  </si>
  <si>
    <t>Χ 480763</t>
  </si>
  <si>
    <t>ΑΝ 346125</t>
  </si>
  <si>
    <t>ΕΥΑΓΓΕΛΙΔΟΥ</t>
  </si>
  <si>
    <t>ΘΕΟΔΟΣΙΑ</t>
  </si>
  <si>
    <t>ΑΝ 346602</t>
  </si>
  <si>
    <t>ΑΜ 852371</t>
  </si>
  <si>
    <t>ΜΠΑΖΙΩΤΗ</t>
  </si>
  <si>
    <t>ΑΙ 329932</t>
  </si>
  <si>
    <t>ΑΗ 793057</t>
  </si>
  <si>
    <t>ΑΚ 980026</t>
  </si>
  <si>
    <t>ΔΟΥΡΒΑ</t>
  </si>
  <si>
    <t>ΞΑΝΘΟΠΟΥΛΟΣ</t>
  </si>
  <si>
    <t>Χ 894607</t>
  </si>
  <si>
    <t>ΕΥΘΥΜΙΑ</t>
  </si>
  <si>
    <t>ΑΙ 325531</t>
  </si>
  <si>
    <t>ΓΟΥΣΙΑ</t>
  </si>
  <si>
    <t>ΑΓΓΕΛΟΣ</t>
  </si>
  <si>
    <t>ΑΖ 787629</t>
  </si>
  <si>
    <t>ΑΖ 792444</t>
  </si>
  <si>
    <t>ΡΑΠΤΗ</t>
  </si>
  <si>
    <t>Σ 904343</t>
  </si>
  <si>
    <t>ΝΙΚΟΛΕΤΑ</t>
  </si>
  <si>
    <t>ΜΠΕΤΖΙΟΥ</t>
  </si>
  <si>
    <t>Ρ 361247</t>
  </si>
  <si>
    <t>ΣΙΔΗΡΟΠΟΥΛΟΥ</t>
  </si>
  <si>
    <t>Χ 889250</t>
  </si>
  <si>
    <t>ΑΒ 857200</t>
  </si>
  <si>
    <t>ΤΣΑΡΔΑΚΛΙΔΟΥ</t>
  </si>
  <si>
    <t>ΣΩΣΑΝΑ</t>
  </si>
  <si>
    <t>ΕΥΛΑΜΠΙΟΣ</t>
  </si>
  <si>
    <t>Τ 376949</t>
  </si>
  <si>
    <t>ΚΟΥΜΑΣΙΔΟΥ</t>
  </si>
  <si>
    <t>ΑΕ 820176</t>
  </si>
  <si>
    <t>ΚΑΡΑΔΗΜΟΥ</t>
  </si>
  <si>
    <t>ΑΖ 291182</t>
  </si>
  <si>
    <t>ΑΝ 346845</t>
  </si>
  <si>
    <t>ΚΟΚΚΑΛΙΑΡΗ</t>
  </si>
  <si>
    <t>ΝΑΟΥΜ</t>
  </si>
  <si>
    <t>ΑΜ 854483</t>
  </si>
  <si>
    <t>ΕΥΦΗΜΙΑ</t>
  </si>
  <si>
    <t>Ρ 368183</t>
  </si>
  <si>
    <t>ΔΑΛΛΗΣ</t>
  </si>
  <si>
    <t>ΑΖ791461</t>
  </si>
  <si>
    <t>ΓΚΑΤΖΟΥΝΗ</t>
  </si>
  <si>
    <t>ΑΜ852602</t>
  </si>
  <si>
    <t>ΚΟΥΤΣΙΩΝΗ</t>
  </si>
  <si>
    <t>ΑΑ409291</t>
  </si>
  <si>
    <t>ΤΟΥΝΑΣ</t>
  </si>
  <si>
    <t>ΑΗ289754</t>
  </si>
  <si>
    <t>ΣΤΟΚΑ</t>
  </si>
  <si>
    <t>ΑΜ396744</t>
  </si>
  <si>
    <t>ΣΟΠΟΓΛΙΔΟΥ</t>
  </si>
  <si>
    <t>ΒΑΓΓΕΛΗ</t>
  </si>
  <si>
    <t>ΑΖ791509</t>
  </si>
  <si>
    <t>ΑΕ820938</t>
  </si>
  <si>
    <t>ΚΟΥΡΑ</t>
  </si>
  <si>
    <t>ΑΝ346934</t>
  </si>
  <si>
    <t>ΑΒ436152</t>
  </si>
  <si>
    <t>ΓΙΑΓΚΟΠΟΥΛΟΥ</t>
  </si>
  <si>
    <t>Ξ686135</t>
  </si>
  <si>
    <t>ΑΚ980266</t>
  </si>
  <si>
    <t>ΚΕΪΣΟΓΛΟΥ</t>
  </si>
  <si>
    <t>ΑΚ981102</t>
  </si>
  <si>
    <t>ΛΑΖΟΓΚΑ</t>
  </si>
  <si>
    <t>ΑΝ825908</t>
  </si>
  <si>
    <t>ΑΜ395015</t>
  </si>
  <si>
    <t>ΧΟΝΔΡΟΥ</t>
  </si>
  <si>
    <t>ΤΑΞΙΑΡΧΗΣ</t>
  </si>
  <si>
    <t>ΑΖ991441</t>
  </si>
  <si>
    <t>ΣΤΑΜΠΟΛΟΥ</t>
  </si>
  <si>
    <t>ΑΖ788666</t>
  </si>
  <si>
    <t>ΠΑΠΑΪΩΑΝΝΟΥ</t>
  </si>
  <si>
    <t>ΑΕ334900</t>
  </si>
  <si>
    <t>ΑΝΤΩΝΗΣ</t>
  </si>
  <si>
    <t>ΜΠΟΜΠΑ</t>
  </si>
  <si>
    <t>ΜΑΓΔΑΛΗΝΗ</t>
  </si>
  <si>
    <t>ΑΙ330068</t>
  </si>
  <si>
    <t>ΚΩΤΣΙΚΑ</t>
  </si>
  <si>
    <t>Ξ653699</t>
  </si>
  <si>
    <t>ΚΟΥΖΙΑΚΗ</t>
  </si>
  <si>
    <t>ΑΗ791616</t>
  </si>
  <si>
    <t>ΑΝΑΣΤΑΣΟΠΟΥΛΟΥ</t>
  </si>
  <si>
    <t>ΑΝ829226</t>
  </si>
  <si>
    <t>ΘΕΟΧΑΡΙΔΟΥ</t>
  </si>
  <si>
    <t>ΑΝ352998</t>
  </si>
  <si>
    <t>ΜΑΡΓΑΡΙΤΗ</t>
  </si>
  <si>
    <t>ΑΑ412725</t>
  </si>
  <si>
    <t>ΑΒ434149</t>
  </si>
  <si>
    <t>Ν706474</t>
  </si>
  <si>
    <t>ΣΤΕΛΛΑ</t>
  </si>
  <si>
    <t>Ν710837</t>
  </si>
  <si>
    <t>ΓΚΕΣΟΥ</t>
  </si>
  <si>
    <t>ΑΦΡΟΔΙΤΗ</t>
  </si>
  <si>
    <t>Ξ686681</t>
  </si>
  <si>
    <t>ΓΑΤΣΟΥ</t>
  </si>
  <si>
    <t>ΧΡΥΣΗ</t>
  </si>
  <si>
    <t>ΑΟ324986</t>
  </si>
  <si>
    <t>ΜΑΓΙΟΥ</t>
  </si>
  <si>
    <t>ΜΑΡΘΑ</t>
  </si>
  <si>
    <t>ΑΒ436773</t>
  </si>
  <si>
    <t>ΑΙ325577</t>
  </si>
  <si>
    <t>ΤΕΝΤΣΟΓΛΙΔΟΥ</t>
  </si>
  <si>
    <t>ΑΝ351752</t>
  </si>
  <si>
    <t>ΤΟΥΜΠΟΥΛΙΔΗΣ</t>
  </si>
  <si>
    <t>ΑΕ623340</t>
  </si>
  <si>
    <t>ΑΖ 289208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</si>
  <si>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</si>
  <si>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</si>
  <si>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</si>
  <si>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</si>
  <si>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Αρ. Πρωτ.:</t>
  </si>
  <si>
    <t>Ο ΔΗΜΑΡΧΟΣ ΚΟΖΑΝΗΣ</t>
  </si>
  <si>
    <t>ΛΑΖΑΡΟΣ ΜΑΛΟΥΤΑΣ</t>
  </si>
  <si>
    <t>26044/05-09-2020</t>
  </si>
  <si>
    <t>ΠΙΝΑΚΑΣ ΕΠΙΤΥΧΟΝΤΩΝ</t>
  </si>
  <si>
    <t>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</si>
</sst>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87"/>
  <sheetViews>
    <sheetView tabSelected="1" topLeftCell="A2" zoomScaleNormal="100" workbookViewId="0">
      <pane ySplit="7" topLeftCell="A9" activePane="bottomLeft" state="frozen"/>
      <selection activeCell="A2" sqref="A2"/>
      <selection pane="bottomLeft" activeCell="A9" sqref="A9:XFD9"/>
    </sheetView>
  </sheetViews>
  <sheetFormatPr defaultColWidth="9.140625" defaultRowHeight="16.5" x14ac:dyDescent="0.3"/>
  <cols>
    <col min="1" max="1" width="6.42578125" style="12" customWidth="1"/>
    <col min="2" max="2" width="23.7109375" style="1" customWidth="1"/>
    <col min="3" max="3" width="17.7109375" style="1" customWidth="1"/>
    <col min="4" max="4" width="17.140625" style="1" customWidth="1"/>
    <col min="5" max="5" width="12.140625" style="1" customWidth="1"/>
    <col min="6" max="6" width="12.85546875" style="13" customWidth="1"/>
    <col min="7" max="7" width="6.7109375" style="21" hidden="1" customWidth="1"/>
    <col min="8" max="8" width="9.140625" style="14" hidden="1" customWidth="1"/>
    <col min="9" max="9" width="6.7109375" style="27" customWidth="1"/>
    <col min="10" max="10" width="8" style="1" bestFit="1" customWidth="1"/>
    <col min="11" max="11" width="11" style="1" customWidth="1"/>
    <col min="12" max="12" width="12.85546875" style="1" customWidth="1"/>
    <col min="13" max="13" width="10.42578125" style="1" customWidth="1"/>
    <col min="14" max="14" width="13.42578125" style="1" customWidth="1"/>
    <col min="15" max="16" width="9.5703125" style="1" customWidth="1"/>
    <col min="17" max="17" width="8.85546875" style="1" customWidth="1"/>
    <col min="18" max="24" width="8.28515625" style="1" customWidth="1"/>
    <col min="25" max="25" width="8.28515625" style="29" customWidth="1"/>
    <col min="26" max="26" width="8.85546875" style="1" customWidth="1"/>
    <col min="27" max="27" width="9.85546875" style="1" bestFit="1" customWidth="1"/>
    <col min="28" max="232" width="9.140625" style="1"/>
    <col min="233" max="233" width="4.85546875" style="1" customWidth="1"/>
    <col min="234" max="234" width="21.5703125" style="1" bestFit="1" customWidth="1"/>
    <col min="235" max="235" width="15.85546875" style="1" bestFit="1" customWidth="1"/>
    <col min="236" max="236" width="5.85546875" style="1" customWidth="1"/>
    <col min="237" max="238" width="8" style="1" bestFit="1" customWidth="1"/>
    <col min="239" max="245" width="5.7109375" style="1" bestFit="1" customWidth="1"/>
    <col min="246" max="246" width="10.28515625" style="1" bestFit="1" customWidth="1"/>
    <col min="247" max="247" width="8.140625" style="1" bestFit="1" customWidth="1"/>
    <col min="248" max="248" width="8.85546875" style="1" bestFit="1" customWidth="1"/>
    <col min="249" max="249" width="8.570312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40625" style="1"/>
    <col min="259" max="259" width="9.85546875" style="1" bestFit="1" customWidth="1"/>
    <col min="260" max="488" width="9.140625" style="1"/>
    <col min="489" max="489" width="4.85546875" style="1" customWidth="1"/>
    <col min="490" max="490" width="21.5703125" style="1" bestFit="1" customWidth="1"/>
    <col min="491" max="491" width="15.85546875" style="1" bestFit="1" customWidth="1"/>
    <col min="492" max="492" width="5.85546875" style="1" customWidth="1"/>
    <col min="493" max="494" width="8" style="1" bestFit="1" customWidth="1"/>
    <col min="495" max="501" width="5.7109375" style="1" bestFit="1" customWidth="1"/>
    <col min="502" max="502" width="10.28515625" style="1" bestFit="1" customWidth="1"/>
    <col min="503" max="503" width="8.140625" style="1" bestFit="1" customWidth="1"/>
    <col min="504" max="504" width="8.85546875" style="1" bestFit="1" customWidth="1"/>
    <col min="505" max="505" width="8.570312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40625" style="1"/>
    <col min="515" max="515" width="9.85546875" style="1" bestFit="1" customWidth="1"/>
    <col min="516" max="744" width="9.140625" style="1"/>
    <col min="745" max="745" width="4.85546875" style="1" customWidth="1"/>
    <col min="746" max="746" width="21.5703125" style="1" bestFit="1" customWidth="1"/>
    <col min="747" max="747" width="15.85546875" style="1" bestFit="1" customWidth="1"/>
    <col min="748" max="748" width="5.85546875" style="1" customWidth="1"/>
    <col min="749" max="750" width="8" style="1" bestFit="1" customWidth="1"/>
    <col min="751" max="757" width="5.7109375" style="1" bestFit="1" customWidth="1"/>
    <col min="758" max="758" width="10.28515625" style="1" bestFit="1" customWidth="1"/>
    <col min="759" max="759" width="8.140625" style="1" bestFit="1" customWidth="1"/>
    <col min="760" max="760" width="8.85546875" style="1" bestFit="1" customWidth="1"/>
    <col min="761" max="761" width="8.570312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40625" style="1"/>
    <col min="771" max="771" width="9.85546875" style="1" bestFit="1" customWidth="1"/>
    <col min="772" max="1000" width="9.140625" style="1"/>
    <col min="1001" max="1001" width="4.85546875" style="1" customWidth="1"/>
    <col min="1002" max="1002" width="21.5703125" style="1" bestFit="1" customWidth="1"/>
    <col min="1003" max="1003" width="15.85546875" style="1" bestFit="1" customWidth="1"/>
    <col min="1004" max="1004" width="5.85546875" style="1" customWidth="1"/>
    <col min="1005" max="1006" width="8" style="1" bestFit="1" customWidth="1"/>
    <col min="1007" max="1013" width="5.7109375" style="1" bestFit="1" customWidth="1"/>
    <col min="1014" max="1014" width="10.28515625" style="1" bestFit="1" customWidth="1"/>
    <col min="1015" max="1015" width="8.140625" style="1" bestFit="1" customWidth="1"/>
    <col min="1016" max="1016" width="8.85546875" style="1" bestFit="1" customWidth="1"/>
    <col min="1017" max="1017" width="8.570312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40625" style="1"/>
    <col min="1027" max="1027" width="9.85546875" style="1" bestFit="1" customWidth="1"/>
    <col min="1028" max="1256" width="9.140625" style="1"/>
    <col min="1257" max="1257" width="4.85546875" style="1" customWidth="1"/>
    <col min="1258" max="1258" width="21.5703125" style="1" bestFit="1" customWidth="1"/>
    <col min="1259" max="1259" width="15.85546875" style="1" bestFit="1" customWidth="1"/>
    <col min="1260" max="1260" width="5.85546875" style="1" customWidth="1"/>
    <col min="1261" max="1262" width="8" style="1" bestFit="1" customWidth="1"/>
    <col min="1263" max="1269" width="5.7109375" style="1" bestFit="1" customWidth="1"/>
    <col min="1270" max="1270" width="10.28515625" style="1" bestFit="1" customWidth="1"/>
    <col min="1271" max="1271" width="8.140625" style="1" bestFit="1" customWidth="1"/>
    <col min="1272" max="1272" width="8.85546875" style="1" bestFit="1" customWidth="1"/>
    <col min="1273" max="1273" width="8.570312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40625" style="1"/>
    <col min="1283" max="1283" width="9.85546875" style="1" bestFit="1" customWidth="1"/>
    <col min="1284" max="1512" width="9.140625" style="1"/>
    <col min="1513" max="1513" width="4.85546875" style="1" customWidth="1"/>
    <col min="1514" max="1514" width="21.5703125" style="1" bestFit="1" customWidth="1"/>
    <col min="1515" max="1515" width="15.85546875" style="1" bestFit="1" customWidth="1"/>
    <col min="1516" max="1516" width="5.85546875" style="1" customWidth="1"/>
    <col min="1517" max="1518" width="8" style="1" bestFit="1" customWidth="1"/>
    <col min="1519" max="1525" width="5.7109375" style="1" bestFit="1" customWidth="1"/>
    <col min="1526" max="1526" width="10.28515625" style="1" bestFit="1" customWidth="1"/>
    <col min="1527" max="1527" width="8.140625" style="1" bestFit="1" customWidth="1"/>
    <col min="1528" max="1528" width="8.85546875" style="1" bestFit="1" customWidth="1"/>
    <col min="1529" max="1529" width="8.570312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40625" style="1"/>
    <col min="1539" max="1539" width="9.85546875" style="1" bestFit="1" customWidth="1"/>
    <col min="1540" max="1768" width="9.140625" style="1"/>
    <col min="1769" max="1769" width="4.85546875" style="1" customWidth="1"/>
    <col min="1770" max="1770" width="21.5703125" style="1" bestFit="1" customWidth="1"/>
    <col min="1771" max="1771" width="15.85546875" style="1" bestFit="1" customWidth="1"/>
    <col min="1772" max="1772" width="5.85546875" style="1" customWidth="1"/>
    <col min="1773" max="1774" width="8" style="1" bestFit="1" customWidth="1"/>
    <col min="1775" max="1781" width="5.7109375" style="1" bestFit="1" customWidth="1"/>
    <col min="1782" max="1782" width="10.28515625" style="1" bestFit="1" customWidth="1"/>
    <col min="1783" max="1783" width="8.140625" style="1" bestFit="1" customWidth="1"/>
    <col min="1784" max="1784" width="8.85546875" style="1" bestFit="1" customWidth="1"/>
    <col min="1785" max="1785" width="8.570312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40625" style="1"/>
    <col min="1795" max="1795" width="9.85546875" style="1" bestFit="1" customWidth="1"/>
    <col min="1796" max="2024" width="9.140625" style="1"/>
    <col min="2025" max="2025" width="4.85546875" style="1" customWidth="1"/>
    <col min="2026" max="2026" width="21.5703125" style="1" bestFit="1" customWidth="1"/>
    <col min="2027" max="2027" width="15.85546875" style="1" bestFit="1" customWidth="1"/>
    <col min="2028" max="2028" width="5.85546875" style="1" customWidth="1"/>
    <col min="2029" max="2030" width="8" style="1" bestFit="1" customWidth="1"/>
    <col min="2031" max="2037" width="5.7109375" style="1" bestFit="1" customWidth="1"/>
    <col min="2038" max="2038" width="10.28515625" style="1" bestFit="1" customWidth="1"/>
    <col min="2039" max="2039" width="8.140625" style="1" bestFit="1" customWidth="1"/>
    <col min="2040" max="2040" width="8.85546875" style="1" bestFit="1" customWidth="1"/>
    <col min="2041" max="2041" width="8.570312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40625" style="1"/>
    <col min="2051" max="2051" width="9.85546875" style="1" bestFit="1" customWidth="1"/>
    <col min="2052" max="2280" width="9.140625" style="1"/>
    <col min="2281" max="2281" width="4.85546875" style="1" customWidth="1"/>
    <col min="2282" max="2282" width="21.5703125" style="1" bestFit="1" customWidth="1"/>
    <col min="2283" max="2283" width="15.85546875" style="1" bestFit="1" customWidth="1"/>
    <col min="2284" max="2284" width="5.85546875" style="1" customWidth="1"/>
    <col min="2285" max="2286" width="8" style="1" bestFit="1" customWidth="1"/>
    <col min="2287" max="2293" width="5.7109375" style="1" bestFit="1" customWidth="1"/>
    <col min="2294" max="2294" width="10.28515625" style="1" bestFit="1" customWidth="1"/>
    <col min="2295" max="2295" width="8.140625" style="1" bestFit="1" customWidth="1"/>
    <col min="2296" max="2296" width="8.85546875" style="1" bestFit="1" customWidth="1"/>
    <col min="2297" max="2297" width="8.570312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40625" style="1"/>
    <col min="2307" max="2307" width="9.85546875" style="1" bestFit="1" customWidth="1"/>
    <col min="2308" max="2536" width="9.140625" style="1"/>
    <col min="2537" max="2537" width="4.85546875" style="1" customWidth="1"/>
    <col min="2538" max="2538" width="21.5703125" style="1" bestFit="1" customWidth="1"/>
    <col min="2539" max="2539" width="15.85546875" style="1" bestFit="1" customWidth="1"/>
    <col min="2540" max="2540" width="5.85546875" style="1" customWidth="1"/>
    <col min="2541" max="2542" width="8" style="1" bestFit="1" customWidth="1"/>
    <col min="2543" max="2549" width="5.7109375" style="1" bestFit="1" customWidth="1"/>
    <col min="2550" max="2550" width="10.28515625" style="1" bestFit="1" customWidth="1"/>
    <col min="2551" max="2551" width="8.140625" style="1" bestFit="1" customWidth="1"/>
    <col min="2552" max="2552" width="8.85546875" style="1" bestFit="1" customWidth="1"/>
    <col min="2553" max="2553" width="8.570312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40625" style="1"/>
    <col min="2563" max="2563" width="9.85546875" style="1" bestFit="1" customWidth="1"/>
    <col min="2564" max="2792" width="9.140625" style="1"/>
    <col min="2793" max="2793" width="4.85546875" style="1" customWidth="1"/>
    <col min="2794" max="2794" width="21.5703125" style="1" bestFit="1" customWidth="1"/>
    <col min="2795" max="2795" width="15.85546875" style="1" bestFit="1" customWidth="1"/>
    <col min="2796" max="2796" width="5.85546875" style="1" customWidth="1"/>
    <col min="2797" max="2798" width="8" style="1" bestFit="1" customWidth="1"/>
    <col min="2799" max="2805" width="5.7109375" style="1" bestFit="1" customWidth="1"/>
    <col min="2806" max="2806" width="10.28515625" style="1" bestFit="1" customWidth="1"/>
    <col min="2807" max="2807" width="8.140625" style="1" bestFit="1" customWidth="1"/>
    <col min="2808" max="2808" width="8.85546875" style="1" bestFit="1" customWidth="1"/>
    <col min="2809" max="2809" width="8.570312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40625" style="1"/>
    <col min="2819" max="2819" width="9.85546875" style="1" bestFit="1" customWidth="1"/>
    <col min="2820" max="3048" width="9.140625" style="1"/>
    <col min="3049" max="3049" width="4.85546875" style="1" customWidth="1"/>
    <col min="3050" max="3050" width="21.5703125" style="1" bestFit="1" customWidth="1"/>
    <col min="3051" max="3051" width="15.85546875" style="1" bestFit="1" customWidth="1"/>
    <col min="3052" max="3052" width="5.85546875" style="1" customWidth="1"/>
    <col min="3053" max="3054" width="8" style="1" bestFit="1" customWidth="1"/>
    <col min="3055" max="3061" width="5.7109375" style="1" bestFit="1" customWidth="1"/>
    <col min="3062" max="3062" width="10.28515625" style="1" bestFit="1" customWidth="1"/>
    <col min="3063" max="3063" width="8.140625" style="1" bestFit="1" customWidth="1"/>
    <col min="3064" max="3064" width="8.85546875" style="1" bestFit="1" customWidth="1"/>
    <col min="3065" max="3065" width="8.570312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40625" style="1"/>
    <col min="3075" max="3075" width="9.85546875" style="1" bestFit="1" customWidth="1"/>
    <col min="3076" max="3304" width="9.140625" style="1"/>
    <col min="3305" max="3305" width="4.85546875" style="1" customWidth="1"/>
    <col min="3306" max="3306" width="21.5703125" style="1" bestFit="1" customWidth="1"/>
    <col min="3307" max="3307" width="15.85546875" style="1" bestFit="1" customWidth="1"/>
    <col min="3308" max="3308" width="5.85546875" style="1" customWidth="1"/>
    <col min="3309" max="3310" width="8" style="1" bestFit="1" customWidth="1"/>
    <col min="3311" max="3317" width="5.7109375" style="1" bestFit="1" customWidth="1"/>
    <col min="3318" max="3318" width="10.28515625" style="1" bestFit="1" customWidth="1"/>
    <col min="3319" max="3319" width="8.140625" style="1" bestFit="1" customWidth="1"/>
    <col min="3320" max="3320" width="8.85546875" style="1" bestFit="1" customWidth="1"/>
    <col min="3321" max="3321" width="8.570312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40625" style="1"/>
    <col min="3331" max="3331" width="9.85546875" style="1" bestFit="1" customWidth="1"/>
    <col min="3332" max="3560" width="9.140625" style="1"/>
    <col min="3561" max="3561" width="4.85546875" style="1" customWidth="1"/>
    <col min="3562" max="3562" width="21.5703125" style="1" bestFit="1" customWidth="1"/>
    <col min="3563" max="3563" width="15.85546875" style="1" bestFit="1" customWidth="1"/>
    <col min="3564" max="3564" width="5.85546875" style="1" customWidth="1"/>
    <col min="3565" max="3566" width="8" style="1" bestFit="1" customWidth="1"/>
    <col min="3567" max="3573" width="5.7109375" style="1" bestFit="1" customWidth="1"/>
    <col min="3574" max="3574" width="10.28515625" style="1" bestFit="1" customWidth="1"/>
    <col min="3575" max="3575" width="8.140625" style="1" bestFit="1" customWidth="1"/>
    <col min="3576" max="3576" width="8.85546875" style="1" bestFit="1" customWidth="1"/>
    <col min="3577" max="3577" width="8.570312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40625" style="1"/>
    <col min="3587" max="3587" width="9.85546875" style="1" bestFit="1" customWidth="1"/>
    <col min="3588" max="3816" width="9.140625" style="1"/>
    <col min="3817" max="3817" width="4.85546875" style="1" customWidth="1"/>
    <col min="3818" max="3818" width="21.5703125" style="1" bestFit="1" customWidth="1"/>
    <col min="3819" max="3819" width="15.85546875" style="1" bestFit="1" customWidth="1"/>
    <col min="3820" max="3820" width="5.85546875" style="1" customWidth="1"/>
    <col min="3821" max="3822" width="8" style="1" bestFit="1" customWidth="1"/>
    <col min="3823" max="3829" width="5.7109375" style="1" bestFit="1" customWidth="1"/>
    <col min="3830" max="3830" width="10.28515625" style="1" bestFit="1" customWidth="1"/>
    <col min="3831" max="3831" width="8.140625" style="1" bestFit="1" customWidth="1"/>
    <col min="3832" max="3832" width="8.85546875" style="1" bestFit="1" customWidth="1"/>
    <col min="3833" max="3833" width="8.570312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40625" style="1"/>
    <col min="3843" max="3843" width="9.85546875" style="1" bestFit="1" customWidth="1"/>
    <col min="3844" max="4072" width="9.140625" style="1"/>
    <col min="4073" max="4073" width="4.85546875" style="1" customWidth="1"/>
    <col min="4074" max="4074" width="21.5703125" style="1" bestFit="1" customWidth="1"/>
    <col min="4075" max="4075" width="15.85546875" style="1" bestFit="1" customWidth="1"/>
    <col min="4076" max="4076" width="5.85546875" style="1" customWidth="1"/>
    <col min="4077" max="4078" width="8" style="1" bestFit="1" customWidth="1"/>
    <col min="4079" max="4085" width="5.7109375" style="1" bestFit="1" customWidth="1"/>
    <col min="4086" max="4086" width="10.28515625" style="1" bestFit="1" customWidth="1"/>
    <col min="4087" max="4087" width="8.140625" style="1" bestFit="1" customWidth="1"/>
    <col min="4088" max="4088" width="8.85546875" style="1" bestFit="1" customWidth="1"/>
    <col min="4089" max="4089" width="8.570312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40625" style="1"/>
    <col min="4099" max="4099" width="9.85546875" style="1" bestFit="1" customWidth="1"/>
    <col min="4100" max="4328" width="9.140625" style="1"/>
    <col min="4329" max="4329" width="4.85546875" style="1" customWidth="1"/>
    <col min="4330" max="4330" width="21.5703125" style="1" bestFit="1" customWidth="1"/>
    <col min="4331" max="4331" width="15.85546875" style="1" bestFit="1" customWidth="1"/>
    <col min="4332" max="4332" width="5.85546875" style="1" customWidth="1"/>
    <col min="4333" max="4334" width="8" style="1" bestFit="1" customWidth="1"/>
    <col min="4335" max="4341" width="5.7109375" style="1" bestFit="1" customWidth="1"/>
    <col min="4342" max="4342" width="10.28515625" style="1" bestFit="1" customWidth="1"/>
    <col min="4343" max="4343" width="8.140625" style="1" bestFit="1" customWidth="1"/>
    <col min="4344" max="4344" width="8.85546875" style="1" bestFit="1" customWidth="1"/>
    <col min="4345" max="4345" width="8.570312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40625" style="1"/>
    <col min="4355" max="4355" width="9.85546875" style="1" bestFit="1" customWidth="1"/>
    <col min="4356" max="4584" width="9.140625" style="1"/>
    <col min="4585" max="4585" width="4.85546875" style="1" customWidth="1"/>
    <col min="4586" max="4586" width="21.5703125" style="1" bestFit="1" customWidth="1"/>
    <col min="4587" max="4587" width="15.85546875" style="1" bestFit="1" customWidth="1"/>
    <col min="4588" max="4588" width="5.85546875" style="1" customWidth="1"/>
    <col min="4589" max="4590" width="8" style="1" bestFit="1" customWidth="1"/>
    <col min="4591" max="4597" width="5.7109375" style="1" bestFit="1" customWidth="1"/>
    <col min="4598" max="4598" width="10.28515625" style="1" bestFit="1" customWidth="1"/>
    <col min="4599" max="4599" width="8.140625" style="1" bestFit="1" customWidth="1"/>
    <col min="4600" max="4600" width="8.85546875" style="1" bestFit="1" customWidth="1"/>
    <col min="4601" max="4601" width="8.570312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40625" style="1"/>
    <col min="4611" max="4611" width="9.85546875" style="1" bestFit="1" customWidth="1"/>
    <col min="4612" max="4840" width="9.140625" style="1"/>
    <col min="4841" max="4841" width="4.85546875" style="1" customWidth="1"/>
    <col min="4842" max="4842" width="21.5703125" style="1" bestFit="1" customWidth="1"/>
    <col min="4843" max="4843" width="15.85546875" style="1" bestFit="1" customWidth="1"/>
    <col min="4844" max="4844" width="5.85546875" style="1" customWidth="1"/>
    <col min="4845" max="4846" width="8" style="1" bestFit="1" customWidth="1"/>
    <col min="4847" max="4853" width="5.7109375" style="1" bestFit="1" customWidth="1"/>
    <col min="4854" max="4854" width="10.28515625" style="1" bestFit="1" customWidth="1"/>
    <col min="4855" max="4855" width="8.140625" style="1" bestFit="1" customWidth="1"/>
    <col min="4856" max="4856" width="8.85546875" style="1" bestFit="1" customWidth="1"/>
    <col min="4857" max="4857" width="8.570312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40625" style="1"/>
    <col min="4867" max="4867" width="9.85546875" style="1" bestFit="1" customWidth="1"/>
    <col min="4868" max="5096" width="9.140625" style="1"/>
    <col min="5097" max="5097" width="4.85546875" style="1" customWidth="1"/>
    <col min="5098" max="5098" width="21.5703125" style="1" bestFit="1" customWidth="1"/>
    <col min="5099" max="5099" width="15.85546875" style="1" bestFit="1" customWidth="1"/>
    <col min="5100" max="5100" width="5.85546875" style="1" customWidth="1"/>
    <col min="5101" max="5102" width="8" style="1" bestFit="1" customWidth="1"/>
    <col min="5103" max="5109" width="5.7109375" style="1" bestFit="1" customWidth="1"/>
    <col min="5110" max="5110" width="10.28515625" style="1" bestFit="1" customWidth="1"/>
    <col min="5111" max="5111" width="8.140625" style="1" bestFit="1" customWidth="1"/>
    <col min="5112" max="5112" width="8.85546875" style="1" bestFit="1" customWidth="1"/>
    <col min="5113" max="5113" width="8.570312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40625" style="1"/>
    <col min="5123" max="5123" width="9.85546875" style="1" bestFit="1" customWidth="1"/>
    <col min="5124" max="5352" width="9.140625" style="1"/>
    <col min="5353" max="5353" width="4.85546875" style="1" customWidth="1"/>
    <col min="5354" max="5354" width="21.5703125" style="1" bestFit="1" customWidth="1"/>
    <col min="5355" max="5355" width="15.85546875" style="1" bestFit="1" customWidth="1"/>
    <col min="5356" max="5356" width="5.85546875" style="1" customWidth="1"/>
    <col min="5357" max="5358" width="8" style="1" bestFit="1" customWidth="1"/>
    <col min="5359" max="5365" width="5.7109375" style="1" bestFit="1" customWidth="1"/>
    <col min="5366" max="5366" width="10.28515625" style="1" bestFit="1" customWidth="1"/>
    <col min="5367" max="5367" width="8.140625" style="1" bestFit="1" customWidth="1"/>
    <col min="5368" max="5368" width="8.85546875" style="1" bestFit="1" customWidth="1"/>
    <col min="5369" max="5369" width="8.570312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40625" style="1"/>
    <col min="5379" max="5379" width="9.85546875" style="1" bestFit="1" customWidth="1"/>
    <col min="5380" max="5608" width="9.140625" style="1"/>
    <col min="5609" max="5609" width="4.85546875" style="1" customWidth="1"/>
    <col min="5610" max="5610" width="21.5703125" style="1" bestFit="1" customWidth="1"/>
    <col min="5611" max="5611" width="15.85546875" style="1" bestFit="1" customWidth="1"/>
    <col min="5612" max="5612" width="5.85546875" style="1" customWidth="1"/>
    <col min="5613" max="5614" width="8" style="1" bestFit="1" customWidth="1"/>
    <col min="5615" max="5621" width="5.7109375" style="1" bestFit="1" customWidth="1"/>
    <col min="5622" max="5622" width="10.28515625" style="1" bestFit="1" customWidth="1"/>
    <col min="5623" max="5623" width="8.140625" style="1" bestFit="1" customWidth="1"/>
    <col min="5624" max="5624" width="8.85546875" style="1" bestFit="1" customWidth="1"/>
    <col min="5625" max="5625" width="8.570312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40625" style="1"/>
    <col min="5635" max="5635" width="9.85546875" style="1" bestFit="1" customWidth="1"/>
    <col min="5636" max="5864" width="9.140625" style="1"/>
    <col min="5865" max="5865" width="4.85546875" style="1" customWidth="1"/>
    <col min="5866" max="5866" width="21.5703125" style="1" bestFit="1" customWidth="1"/>
    <col min="5867" max="5867" width="15.85546875" style="1" bestFit="1" customWidth="1"/>
    <col min="5868" max="5868" width="5.85546875" style="1" customWidth="1"/>
    <col min="5869" max="5870" width="8" style="1" bestFit="1" customWidth="1"/>
    <col min="5871" max="5877" width="5.7109375" style="1" bestFit="1" customWidth="1"/>
    <col min="5878" max="5878" width="10.28515625" style="1" bestFit="1" customWidth="1"/>
    <col min="5879" max="5879" width="8.140625" style="1" bestFit="1" customWidth="1"/>
    <col min="5880" max="5880" width="8.85546875" style="1" bestFit="1" customWidth="1"/>
    <col min="5881" max="5881" width="8.570312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40625" style="1"/>
    <col min="5891" max="5891" width="9.85546875" style="1" bestFit="1" customWidth="1"/>
    <col min="5892" max="6120" width="9.140625" style="1"/>
    <col min="6121" max="6121" width="4.85546875" style="1" customWidth="1"/>
    <col min="6122" max="6122" width="21.5703125" style="1" bestFit="1" customWidth="1"/>
    <col min="6123" max="6123" width="15.85546875" style="1" bestFit="1" customWidth="1"/>
    <col min="6124" max="6124" width="5.85546875" style="1" customWidth="1"/>
    <col min="6125" max="6126" width="8" style="1" bestFit="1" customWidth="1"/>
    <col min="6127" max="6133" width="5.7109375" style="1" bestFit="1" customWidth="1"/>
    <col min="6134" max="6134" width="10.28515625" style="1" bestFit="1" customWidth="1"/>
    <col min="6135" max="6135" width="8.140625" style="1" bestFit="1" customWidth="1"/>
    <col min="6136" max="6136" width="8.85546875" style="1" bestFit="1" customWidth="1"/>
    <col min="6137" max="6137" width="8.570312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40625" style="1"/>
    <col min="6147" max="6147" width="9.85546875" style="1" bestFit="1" customWidth="1"/>
    <col min="6148" max="6376" width="9.140625" style="1"/>
    <col min="6377" max="6377" width="4.85546875" style="1" customWidth="1"/>
    <col min="6378" max="6378" width="21.5703125" style="1" bestFit="1" customWidth="1"/>
    <col min="6379" max="6379" width="15.85546875" style="1" bestFit="1" customWidth="1"/>
    <col min="6380" max="6380" width="5.85546875" style="1" customWidth="1"/>
    <col min="6381" max="6382" width="8" style="1" bestFit="1" customWidth="1"/>
    <col min="6383" max="6389" width="5.7109375" style="1" bestFit="1" customWidth="1"/>
    <col min="6390" max="6390" width="10.28515625" style="1" bestFit="1" customWidth="1"/>
    <col min="6391" max="6391" width="8.140625" style="1" bestFit="1" customWidth="1"/>
    <col min="6392" max="6392" width="8.85546875" style="1" bestFit="1" customWidth="1"/>
    <col min="6393" max="6393" width="8.570312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40625" style="1"/>
    <col min="6403" max="6403" width="9.85546875" style="1" bestFit="1" customWidth="1"/>
    <col min="6404" max="6632" width="9.140625" style="1"/>
    <col min="6633" max="6633" width="4.85546875" style="1" customWidth="1"/>
    <col min="6634" max="6634" width="21.5703125" style="1" bestFit="1" customWidth="1"/>
    <col min="6635" max="6635" width="15.85546875" style="1" bestFit="1" customWidth="1"/>
    <col min="6636" max="6636" width="5.85546875" style="1" customWidth="1"/>
    <col min="6637" max="6638" width="8" style="1" bestFit="1" customWidth="1"/>
    <col min="6639" max="6645" width="5.7109375" style="1" bestFit="1" customWidth="1"/>
    <col min="6646" max="6646" width="10.28515625" style="1" bestFit="1" customWidth="1"/>
    <col min="6647" max="6647" width="8.140625" style="1" bestFit="1" customWidth="1"/>
    <col min="6648" max="6648" width="8.85546875" style="1" bestFit="1" customWidth="1"/>
    <col min="6649" max="6649" width="8.570312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40625" style="1"/>
    <col min="6659" max="6659" width="9.85546875" style="1" bestFit="1" customWidth="1"/>
    <col min="6660" max="6888" width="9.140625" style="1"/>
    <col min="6889" max="6889" width="4.85546875" style="1" customWidth="1"/>
    <col min="6890" max="6890" width="21.5703125" style="1" bestFit="1" customWidth="1"/>
    <col min="6891" max="6891" width="15.85546875" style="1" bestFit="1" customWidth="1"/>
    <col min="6892" max="6892" width="5.85546875" style="1" customWidth="1"/>
    <col min="6893" max="6894" width="8" style="1" bestFit="1" customWidth="1"/>
    <col min="6895" max="6901" width="5.7109375" style="1" bestFit="1" customWidth="1"/>
    <col min="6902" max="6902" width="10.28515625" style="1" bestFit="1" customWidth="1"/>
    <col min="6903" max="6903" width="8.140625" style="1" bestFit="1" customWidth="1"/>
    <col min="6904" max="6904" width="8.85546875" style="1" bestFit="1" customWidth="1"/>
    <col min="6905" max="6905" width="8.570312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40625" style="1"/>
    <col min="6915" max="6915" width="9.85546875" style="1" bestFit="1" customWidth="1"/>
    <col min="6916" max="7144" width="9.140625" style="1"/>
    <col min="7145" max="7145" width="4.85546875" style="1" customWidth="1"/>
    <col min="7146" max="7146" width="21.5703125" style="1" bestFit="1" customWidth="1"/>
    <col min="7147" max="7147" width="15.85546875" style="1" bestFit="1" customWidth="1"/>
    <col min="7148" max="7148" width="5.85546875" style="1" customWidth="1"/>
    <col min="7149" max="7150" width="8" style="1" bestFit="1" customWidth="1"/>
    <col min="7151" max="7157" width="5.7109375" style="1" bestFit="1" customWidth="1"/>
    <col min="7158" max="7158" width="10.28515625" style="1" bestFit="1" customWidth="1"/>
    <col min="7159" max="7159" width="8.140625" style="1" bestFit="1" customWidth="1"/>
    <col min="7160" max="7160" width="8.85546875" style="1" bestFit="1" customWidth="1"/>
    <col min="7161" max="7161" width="8.570312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40625" style="1"/>
    <col min="7171" max="7171" width="9.85546875" style="1" bestFit="1" customWidth="1"/>
    <col min="7172" max="7400" width="9.140625" style="1"/>
    <col min="7401" max="7401" width="4.85546875" style="1" customWidth="1"/>
    <col min="7402" max="7402" width="21.5703125" style="1" bestFit="1" customWidth="1"/>
    <col min="7403" max="7403" width="15.85546875" style="1" bestFit="1" customWidth="1"/>
    <col min="7404" max="7404" width="5.85546875" style="1" customWidth="1"/>
    <col min="7405" max="7406" width="8" style="1" bestFit="1" customWidth="1"/>
    <col min="7407" max="7413" width="5.7109375" style="1" bestFit="1" customWidth="1"/>
    <col min="7414" max="7414" width="10.28515625" style="1" bestFit="1" customWidth="1"/>
    <col min="7415" max="7415" width="8.140625" style="1" bestFit="1" customWidth="1"/>
    <col min="7416" max="7416" width="8.85546875" style="1" bestFit="1" customWidth="1"/>
    <col min="7417" max="7417" width="8.570312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40625" style="1"/>
    <col min="7427" max="7427" width="9.85546875" style="1" bestFit="1" customWidth="1"/>
    <col min="7428" max="7656" width="9.140625" style="1"/>
    <col min="7657" max="7657" width="4.85546875" style="1" customWidth="1"/>
    <col min="7658" max="7658" width="21.5703125" style="1" bestFit="1" customWidth="1"/>
    <col min="7659" max="7659" width="15.85546875" style="1" bestFit="1" customWidth="1"/>
    <col min="7660" max="7660" width="5.85546875" style="1" customWidth="1"/>
    <col min="7661" max="7662" width="8" style="1" bestFit="1" customWidth="1"/>
    <col min="7663" max="7669" width="5.7109375" style="1" bestFit="1" customWidth="1"/>
    <col min="7670" max="7670" width="10.28515625" style="1" bestFit="1" customWidth="1"/>
    <col min="7671" max="7671" width="8.140625" style="1" bestFit="1" customWidth="1"/>
    <col min="7672" max="7672" width="8.85546875" style="1" bestFit="1" customWidth="1"/>
    <col min="7673" max="7673" width="8.570312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40625" style="1"/>
    <col min="7683" max="7683" width="9.85546875" style="1" bestFit="1" customWidth="1"/>
    <col min="7684" max="7912" width="9.140625" style="1"/>
    <col min="7913" max="7913" width="4.85546875" style="1" customWidth="1"/>
    <col min="7914" max="7914" width="21.5703125" style="1" bestFit="1" customWidth="1"/>
    <col min="7915" max="7915" width="15.85546875" style="1" bestFit="1" customWidth="1"/>
    <col min="7916" max="7916" width="5.85546875" style="1" customWidth="1"/>
    <col min="7917" max="7918" width="8" style="1" bestFit="1" customWidth="1"/>
    <col min="7919" max="7925" width="5.7109375" style="1" bestFit="1" customWidth="1"/>
    <col min="7926" max="7926" width="10.28515625" style="1" bestFit="1" customWidth="1"/>
    <col min="7927" max="7927" width="8.140625" style="1" bestFit="1" customWidth="1"/>
    <col min="7928" max="7928" width="8.85546875" style="1" bestFit="1" customWidth="1"/>
    <col min="7929" max="7929" width="8.570312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40625" style="1"/>
    <col min="7939" max="7939" width="9.85546875" style="1" bestFit="1" customWidth="1"/>
    <col min="7940" max="8168" width="9.140625" style="1"/>
    <col min="8169" max="8169" width="4.85546875" style="1" customWidth="1"/>
    <col min="8170" max="8170" width="21.5703125" style="1" bestFit="1" customWidth="1"/>
    <col min="8171" max="8171" width="15.85546875" style="1" bestFit="1" customWidth="1"/>
    <col min="8172" max="8172" width="5.85546875" style="1" customWidth="1"/>
    <col min="8173" max="8174" width="8" style="1" bestFit="1" customWidth="1"/>
    <col min="8175" max="8181" width="5.7109375" style="1" bestFit="1" customWidth="1"/>
    <col min="8182" max="8182" width="10.28515625" style="1" bestFit="1" customWidth="1"/>
    <col min="8183" max="8183" width="8.140625" style="1" bestFit="1" customWidth="1"/>
    <col min="8184" max="8184" width="8.85546875" style="1" bestFit="1" customWidth="1"/>
    <col min="8185" max="8185" width="8.570312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40625" style="1"/>
    <col min="8195" max="8195" width="9.85546875" style="1" bestFit="1" customWidth="1"/>
    <col min="8196" max="8424" width="9.140625" style="1"/>
    <col min="8425" max="8425" width="4.85546875" style="1" customWidth="1"/>
    <col min="8426" max="8426" width="21.5703125" style="1" bestFit="1" customWidth="1"/>
    <col min="8427" max="8427" width="15.85546875" style="1" bestFit="1" customWidth="1"/>
    <col min="8428" max="8428" width="5.85546875" style="1" customWidth="1"/>
    <col min="8429" max="8430" width="8" style="1" bestFit="1" customWidth="1"/>
    <col min="8431" max="8437" width="5.7109375" style="1" bestFit="1" customWidth="1"/>
    <col min="8438" max="8438" width="10.28515625" style="1" bestFit="1" customWidth="1"/>
    <col min="8439" max="8439" width="8.140625" style="1" bestFit="1" customWidth="1"/>
    <col min="8440" max="8440" width="8.85546875" style="1" bestFit="1" customWidth="1"/>
    <col min="8441" max="8441" width="8.570312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40625" style="1"/>
    <col min="8451" max="8451" width="9.85546875" style="1" bestFit="1" customWidth="1"/>
    <col min="8452" max="8680" width="9.140625" style="1"/>
    <col min="8681" max="8681" width="4.85546875" style="1" customWidth="1"/>
    <col min="8682" max="8682" width="21.5703125" style="1" bestFit="1" customWidth="1"/>
    <col min="8683" max="8683" width="15.85546875" style="1" bestFit="1" customWidth="1"/>
    <col min="8684" max="8684" width="5.85546875" style="1" customWidth="1"/>
    <col min="8685" max="8686" width="8" style="1" bestFit="1" customWidth="1"/>
    <col min="8687" max="8693" width="5.7109375" style="1" bestFit="1" customWidth="1"/>
    <col min="8694" max="8694" width="10.28515625" style="1" bestFit="1" customWidth="1"/>
    <col min="8695" max="8695" width="8.140625" style="1" bestFit="1" customWidth="1"/>
    <col min="8696" max="8696" width="8.85546875" style="1" bestFit="1" customWidth="1"/>
    <col min="8697" max="8697" width="8.570312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40625" style="1"/>
    <col min="8707" max="8707" width="9.85546875" style="1" bestFit="1" customWidth="1"/>
    <col min="8708" max="8936" width="9.140625" style="1"/>
    <col min="8937" max="8937" width="4.85546875" style="1" customWidth="1"/>
    <col min="8938" max="8938" width="21.5703125" style="1" bestFit="1" customWidth="1"/>
    <col min="8939" max="8939" width="15.85546875" style="1" bestFit="1" customWidth="1"/>
    <col min="8940" max="8940" width="5.85546875" style="1" customWidth="1"/>
    <col min="8941" max="8942" width="8" style="1" bestFit="1" customWidth="1"/>
    <col min="8943" max="8949" width="5.7109375" style="1" bestFit="1" customWidth="1"/>
    <col min="8950" max="8950" width="10.28515625" style="1" bestFit="1" customWidth="1"/>
    <col min="8951" max="8951" width="8.140625" style="1" bestFit="1" customWidth="1"/>
    <col min="8952" max="8952" width="8.85546875" style="1" bestFit="1" customWidth="1"/>
    <col min="8953" max="8953" width="8.570312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40625" style="1"/>
    <col min="8963" max="8963" width="9.85546875" style="1" bestFit="1" customWidth="1"/>
    <col min="8964" max="9192" width="9.140625" style="1"/>
    <col min="9193" max="9193" width="4.85546875" style="1" customWidth="1"/>
    <col min="9194" max="9194" width="21.5703125" style="1" bestFit="1" customWidth="1"/>
    <col min="9195" max="9195" width="15.85546875" style="1" bestFit="1" customWidth="1"/>
    <col min="9196" max="9196" width="5.85546875" style="1" customWidth="1"/>
    <col min="9197" max="9198" width="8" style="1" bestFit="1" customWidth="1"/>
    <col min="9199" max="9205" width="5.7109375" style="1" bestFit="1" customWidth="1"/>
    <col min="9206" max="9206" width="10.28515625" style="1" bestFit="1" customWidth="1"/>
    <col min="9207" max="9207" width="8.140625" style="1" bestFit="1" customWidth="1"/>
    <col min="9208" max="9208" width="8.85546875" style="1" bestFit="1" customWidth="1"/>
    <col min="9209" max="9209" width="8.570312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40625" style="1"/>
    <col min="9219" max="9219" width="9.85546875" style="1" bestFit="1" customWidth="1"/>
    <col min="9220" max="9448" width="9.140625" style="1"/>
    <col min="9449" max="9449" width="4.85546875" style="1" customWidth="1"/>
    <col min="9450" max="9450" width="21.5703125" style="1" bestFit="1" customWidth="1"/>
    <col min="9451" max="9451" width="15.85546875" style="1" bestFit="1" customWidth="1"/>
    <col min="9452" max="9452" width="5.85546875" style="1" customWidth="1"/>
    <col min="9453" max="9454" width="8" style="1" bestFit="1" customWidth="1"/>
    <col min="9455" max="9461" width="5.7109375" style="1" bestFit="1" customWidth="1"/>
    <col min="9462" max="9462" width="10.28515625" style="1" bestFit="1" customWidth="1"/>
    <col min="9463" max="9463" width="8.140625" style="1" bestFit="1" customWidth="1"/>
    <col min="9464" max="9464" width="8.85546875" style="1" bestFit="1" customWidth="1"/>
    <col min="9465" max="9465" width="8.570312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40625" style="1"/>
    <col min="9475" max="9475" width="9.85546875" style="1" bestFit="1" customWidth="1"/>
    <col min="9476" max="9704" width="9.140625" style="1"/>
    <col min="9705" max="9705" width="4.85546875" style="1" customWidth="1"/>
    <col min="9706" max="9706" width="21.5703125" style="1" bestFit="1" customWidth="1"/>
    <col min="9707" max="9707" width="15.85546875" style="1" bestFit="1" customWidth="1"/>
    <col min="9708" max="9708" width="5.85546875" style="1" customWidth="1"/>
    <col min="9709" max="9710" width="8" style="1" bestFit="1" customWidth="1"/>
    <col min="9711" max="9717" width="5.7109375" style="1" bestFit="1" customWidth="1"/>
    <col min="9718" max="9718" width="10.28515625" style="1" bestFit="1" customWidth="1"/>
    <col min="9719" max="9719" width="8.140625" style="1" bestFit="1" customWidth="1"/>
    <col min="9720" max="9720" width="8.85546875" style="1" bestFit="1" customWidth="1"/>
    <col min="9721" max="9721" width="8.570312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40625" style="1"/>
    <col min="9731" max="9731" width="9.85546875" style="1" bestFit="1" customWidth="1"/>
    <col min="9732" max="9960" width="9.140625" style="1"/>
    <col min="9961" max="9961" width="4.85546875" style="1" customWidth="1"/>
    <col min="9962" max="9962" width="21.5703125" style="1" bestFit="1" customWidth="1"/>
    <col min="9963" max="9963" width="15.85546875" style="1" bestFit="1" customWidth="1"/>
    <col min="9964" max="9964" width="5.85546875" style="1" customWidth="1"/>
    <col min="9965" max="9966" width="8" style="1" bestFit="1" customWidth="1"/>
    <col min="9967" max="9973" width="5.7109375" style="1" bestFit="1" customWidth="1"/>
    <col min="9974" max="9974" width="10.28515625" style="1" bestFit="1" customWidth="1"/>
    <col min="9975" max="9975" width="8.140625" style="1" bestFit="1" customWidth="1"/>
    <col min="9976" max="9976" width="8.85546875" style="1" bestFit="1" customWidth="1"/>
    <col min="9977" max="9977" width="8.570312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40625" style="1"/>
    <col min="9987" max="9987" width="9.85546875" style="1" bestFit="1" customWidth="1"/>
    <col min="9988" max="10216" width="9.140625" style="1"/>
    <col min="10217" max="10217" width="4.85546875" style="1" customWidth="1"/>
    <col min="10218" max="10218" width="21.5703125" style="1" bestFit="1" customWidth="1"/>
    <col min="10219" max="10219" width="15.85546875" style="1" bestFit="1" customWidth="1"/>
    <col min="10220" max="10220" width="5.85546875" style="1" customWidth="1"/>
    <col min="10221" max="10222" width="8" style="1" bestFit="1" customWidth="1"/>
    <col min="10223" max="10229" width="5.7109375" style="1" bestFit="1" customWidth="1"/>
    <col min="10230" max="10230" width="10.28515625" style="1" bestFit="1" customWidth="1"/>
    <col min="10231" max="10231" width="8.140625" style="1" bestFit="1" customWidth="1"/>
    <col min="10232" max="10232" width="8.85546875" style="1" bestFit="1" customWidth="1"/>
    <col min="10233" max="10233" width="8.570312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40625" style="1"/>
    <col min="10243" max="10243" width="9.85546875" style="1" bestFit="1" customWidth="1"/>
    <col min="10244" max="10472" width="9.140625" style="1"/>
    <col min="10473" max="10473" width="4.85546875" style="1" customWidth="1"/>
    <col min="10474" max="10474" width="21.5703125" style="1" bestFit="1" customWidth="1"/>
    <col min="10475" max="10475" width="15.85546875" style="1" bestFit="1" customWidth="1"/>
    <col min="10476" max="10476" width="5.85546875" style="1" customWidth="1"/>
    <col min="10477" max="10478" width="8" style="1" bestFit="1" customWidth="1"/>
    <col min="10479" max="10485" width="5.7109375" style="1" bestFit="1" customWidth="1"/>
    <col min="10486" max="10486" width="10.28515625" style="1" bestFit="1" customWidth="1"/>
    <col min="10487" max="10487" width="8.140625" style="1" bestFit="1" customWidth="1"/>
    <col min="10488" max="10488" width="8.85546875" style="1" bestFit="1" customWidth="1"/>
    <col min="10489" max="10489" width="8.570312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40625" style="1"/>
    <col min="10499" max="10499" width="9.85546875" style="1" bestFit="1" customWidth="1"/>
    <col min="10500" max="10728" width="9.140625" style="1"/>
    <col min="10729" max="10729" width="4.85546875" style="1" customWidth="1"/>
    <col min="10730" max="10730" width="21.5703125" style="1" bestFit="1" customWidth="1"/>
    <col min="10731" max="10731" width="15.85546875" style="1" bestFit="1" customWidth="1"/>
    <col min="10732" max="10732" width="5.85546875" style="1" customWidth="1"/>
    <col min="10733" max="10734" width="8" style="1" bestFit="1" customWidth="1"/>
    <col min="10735" max="10741" width="5.7109375" style="1" bestFit="1" customWidth="1"/>
    <col min="10742" max="10742" width="10.28515625" style="1" bestFit="1" customWidth="1"/>
    <col min="10743" max="10743" width="8.140625" style="1" bestFit="1" customWidth="1"/>
    <col min="10744" max="10744" width="8.85546875" style="1" bestFit="1" customWidth="1"/>
    <col min="10745" max="10745" width="8.570312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40625" style="1"/>
    <col min="10755" max="10755" width="9.85546875" style="1" bestFit="1" customWidth="1"/>
    <col min="10756" max="10984" width="9.140625" style="1"/>
    <col min="10985" max="10985" width="4.85546875" style="1" customWidth="1"/>
    <col min="10986" max="10986" width="21.5703125" style="1" bestFit="1" customWidth="1"/>
    <col min="10987" max="10987" width="15.85546875" style="1" bestFit="1" customWidth="1"/>
    <col min="10988" max="10988" width="5.85546875" style="1" customWidth="1"/>
    <col min="10989" max="10990" width="8" style="1" bestFit="1" customWidth="1"/>
    <col min="10991" max="10997" width="5.7109375" style="1" bestFit="1" customWidth="1"/>
    <col min="10998" max="10998" width="10.28515625" style="1" bestFit="1" customWidth="1"/>
    <col min="10999" max="10999" width="8.140625" style="1" bestFit="1" customWidth="1"/>
    <col min="11000" max="11000" width="8.85546875" style="1" bestFit="1" customWidth="1"/>
    <col min="11001" max="11001" width="8.570312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40625" style="1"/>
    <col min="11011" max="11011" width="9.85546875" style="1" bestFit="1" customWidth="1"/>
    <col min="11012" max="11240" width="9.140625" style="1"/>
    <col min="11241" max="11241" width="4.85546875" style="1" customWidth="1"/>
    <col min="11242" max="11242" width="21.5703125" style="1" bestFit="1" customWidth="1"/>
    <col min="11243" max="11243" width="15.85546875" style="1" bestFit="1" customWidth="1"/>
    <col min="11244" max="11244" width="5.85546875" style="1" customWidth="1"/>
    <col min="11245" max="11246" width="8" style="1" bestFit="1" customWidth="1"/>
    <col min="11247" max="11253" width="5.7109375" style="1" bestFit="1" customWidth="1"/>
    <col min="11254" max="11254" width="10.28515625" style="1" bestFit="1" customWidth="1"/>
    <col min="11255" max="11255" width="8.140625" style="1" bestFit="1" customWidth="1"/>
    <col min="11256" max="11256" width="8.85546875" style="1" bestFit="1" customWidth="1"/>
    <col min="11257" max="11257" width="8.570312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40625" style="1"/>
    <col min="11267" max="11267" width="9.85546875" style="1" bestFit="1" customWidth="1"/>
    <col min="11268" max="11496" width="9.140625" style="1"/>
    <col min="11497" max="11497" width="4.85546875" style="1" customWidth="1"/>
    <col min="11498" max="11498" width="21.5703125" style="1" bestFit="1" customWidth="1"/>
    <col min="11499" max="11499" width="15.85546875" style="1" bestFit="1" customWidth="1"/>
    <col min="11500" max="11500" width="5.85546875" style="1" customWidth="1"/>
    <col min="11501" max="11502" width="8" style="1" bestFit="1" customWidth="1"/>
    <col min="11503" max="11509" width="5.7109375" style="1" bestFit="1" customWidth="1"/>
    <col min="11510" max="11510" width="10.28515625" style="1" bestFit="1" customWidth="1"/>
    <col min="11511" max="11511" width="8.140625" style="1" bestFit="1" customWidth="1"/>
    <col min="11512" max="11512" width="8.85546875" style="1" bestFit="1" customWidth="1"/>
    <col min="11513" max="11513" width="8.570312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40625" style="1"/>
    <col min="11523" max="11523" width="9.85546875" style="1" bestFit="1" customWidth="1"/>
    <col min="11524" max="11752" width="9.140625" style="1"/>
    <col min="11753" max="11753" width="4.85546875" style="1" customWidth="1"/>
    <col min="11754" max="11754" width="21.5703125" style="1" bestFit="1" customWidth="1"/>
    <col min="11755" max="11755" width="15.85546875" style="1" bestFit="1" customWidth="1"/>
    <col min="11756" max="11756" width="5.85546875" style="1" customWidth="1"/>
    <col min="11757" max="11758" width="8" style="1" bestFit="1" customWidth="1"/>
    <col min="11759" max="11765" width="5.7109375" style="1" bestFit="1" customWidth="1"/>
    <col min="11766" max="11766" width="10.28515625" style="1" bestFit="1" customWidth="1"/>
    <col min="11767" max="11767" width="8.140625" style="1" bestFit="1" customWidth="1"/>
    <col min="11768" max="11768" width="8.85546875" style="1" bestFit="1" customWidth="1"/>
    <col min="11769" max="11769" width="8.570312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40625" style="1"/>
    <col min="11779" max="11779" width="9.85546875" style="1" bestFit="1" customWidth="1"/>
    <col min="11780" max="12008" width="9.140625" style="1"/>
    <col min="12009" max="12009" width="4.85546875" style="1" customWidth="1"/>
    <col min="12010" max="12010" width="21.5703125" style="1" bestFit="1" customWidth="1"/>
    <col min="12011" max="12011" width="15.85546875" style="1" bestFit="1" customWidth="1"/>
    <col min="12012" max="12012" width="5.85546875" style="1" customWidth="1"/>
    <col min="12013" max="12014" width="8" style="1" bestFit="1" customWidth="1"/>
    <col min="12015" max="12021" width="5.7109375" style="1" bestFit="1" customWidth="1"/>
    <col min="12022" max="12022" width="10.28515625" style="1" bestFit="1" customWidth="1"/>
    <col min="12023" max="12023" width="8.140625" style="1" bestFit="1" customWidth="1"/>
    <col min="12024" max="12024" width="8.85546875" style="1" bestFit="1" customWidth="1"/>
    <col min="12025" max="12025" width="8.570312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40625" style="1"/>
    <col min="12035" max="12035" width="9.85546875" style="1" bestFit="1" customWidth="1"/>
    <col min="12036" max="12264" width="9.140625" style="1"/>
    <col min="12265" max="12265" width="4.85546875" style="1" customWidth="1"/>
    <col min="12266" max="12266" width="21.5703125" style="1" bestFit="1" customWidth="1"/>
    <col min="12267" max="12267" width="15.85546875" style="1" bestFit="1" customWidth="1"/>
    <col min="12268" max="12268" width="5.85546875" style="1" customWidth="1"/>
    <col min="12269" max="12270" width="8" style="1" bestFit="1" customWidth="1"/>
    <col min="12271" max="12277" width="5.7109375" style="1" bestFit="1" customWidth="1"/>
    <col min="12278" max="12278" width="10.28515625" style="1" bestFit="1" customWidth="1"/>
    <col min="12279" max="12279" width="8.140625" style="1" bestFit="1" customWidth="1"/>
    <col min="12280" max="12280" width="8.85546875" style="1" bestFit="1" customWidth="1"/>
    <col min="12281" max="12281" width="8.570312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40625" style="1"/>
    <col min="12291" max="12291" width="9.85546875" style="1" bestFit="1" customWidth="1"/>
    <col min="12292" max="12520" width="9.140625" style="1"/>
    <col min="12521" max="12521" width="4.85546875" style="1" customWidth="1"/>
    <col min="12522" max="12522" width="21.5703125" style="1" bestFit="1" customWidth="1"/>
    <col min="12523" max="12523" width="15.85546875" style="1" bestFit="1" customWidth="1"/>
    <col min="12524" max="12524" width="5.85546875" style="1" customWidth="1"/>
    <col min="12525" max="12526" width="8" style="1" bestFit="1" customWidth="1"/>
    <col min="12527" max="12533" width="5.7109375" style="1" bestFit="1" customWidth="1"/>
    <col min="12534" max="12534" width="10.28515625" style="1" bestFit="1" customWidth="1"/>
    <col min="12535" max="12535" width="8.140625" style="1" bestFit="1" customWidth="1"/>
    <col min="12536" max="12536" width="8.85546875" style="1" bestFit="1" customWidth="1"/>
    <col min="12537" max="12537" width="8.570312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40625" style="1"/>
    <col min="12547" max="12547" width="9.85546875" style="1" bestFit="1" customWidth="1"/>
    <col min="12548" max="12776" width="9.140625" style="1"/>
    <col min="12777" max="12777" width="4.85546875" style="1" customWidth="1"/>
    <col min="12778" max="12778" width="21.5703125" style="1" bestFit="1" customWidth="1"/>
    <col min="12779" max="12779" width="15.85546875" style="1" bestFit="1" customWidth="1"/>
    <col min="12780" max="12780" width="5.85546875" style="1" customWidth="1"/>
    <col min="12781" max="12782" width="8" style="1" bestFit="1" customWidth="1"/>
    <col min="12783" max="12789" width="5.7109375" style="1" bestFit="1" customWidth="1"/>
    <col min="12790" max="12790" width="10.28515625" style="1" bestFit="1" customWidth="1"/>
    <col min="12791" max="12791" width="8.140625" style="1" bestFit="1" customWidth="1"/>
    <col min="12792" max="12792" width="8.85546875" style="1" bestFit="1" customWidth="1"/>
    <col min="12793" max="12793" width="8.570312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40625" style="1"/>
    <col min="12803" max="12803" width="9.85546875" style="1" bestFit="1" customWidth="1"/>
    <col min="12804" max="13032" width="9.140625" style="1"/>
    <col min="13033" max="13033" width="4.85546875" style="1" customWidth="1"/>
    <col min="13034" max="13034" width="21.5703125" style="1" bestFit="1" customWidth="1"/>
    <col min="13035" max="13035" width="15.85546875" style="1" bestFit="1" customWidth="1"/>
    <col min="13036" max="13036" width="5.85546875" style="1" customWidth="1"/>
    <col min="13037" max="13038" width="8" style="1" bestFit="1" customWidth="1"/>
    <col min="13039" max="13045" width="5.7109375" style="1" bestFit="1" customWidth="1"/>
    <col min="13046" max="13046" width="10.28515625" style="1" bestFit="1" customWidth="1"/>
    <col min="13047" max="13047" width="8.140625" style="1" bestFit="1" customWidth="1"/>
    <col min="13048" max="13048" width="8.85546875" style="1" bestFit="1" customWidth="1"/>
    <col min="13049" max="13049" width="8.570312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40625" style="1"/>
    <col min="13059" max="13059" width="9.85546875" style="1" bestFit="1" customWidth="1"/>
    <col min="13060" max="13288" width="9.140625" style="1"/>
    <col min="13289" max="13289" width="4.85546875" style="1" customWidth="1"/>
    <col min="13290" max="13290" width="21.5703125" style="1" bestFit="1" customWidth="1"/>
    <col min="13291" max="13291" width="15.85546875" style="1" bestFit="1" customWidth="1"/>
    <col min="13292" max="13292" width="5.85546875" style="1" customWidth="1"/>
    <col min="13293" max="13294" width="8" style="1" bestFit="1" customWidth="1"/>
    <col min="13295" max="13301" width="5.7109375" style="1" bestFit="1" customWidth="1"/>
    <col min="13302" max="13302" width="10.28515625" style="1" bestFit="1" customWidth="1"/>
    <col min="13303" max="13303" width="8.140625" style="1" bestFit="1" customWidth="1"/>
    <col min="13304" max="13304" width="8.85546875" style="1" bestFit="1" customWidth="1"/>
    <col min="13305" max="13305" width="8.570312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40625" style="1"/>
    <col min="13315" max="13315" width="9.85546875" style="1" bestFit="1" customWidth="1"/>
    <col min="13316" max="13544" width="9.140625" style="1"/>
    <col min="13545" max="13545" width="4.85546875" style="1" customWidth="1"/>
    <col min="13546" max="13546" width="21.5703125" style="1" bestFit="1" customWidth="1"/>
    <col min="13547" max="13547" width="15.85546875" style="1" bestFit="1" customWidth="1"/>
    <col min="13548" max="13548" width="5.85546875" style="1" customWidth="1"/>
    <col min="13549" max="13550" width="8" style="1" bestFit="1" customWidth="1"/>
    <col min="13551" max="13557" width="5.7109375" style="1" bestFit="1" customWidth="1"/>
    <col min="13558" max="13558" width="10.28515625" style="1" bestFit="1" customWidth="1"/>
    <col min="13559" max="13559" width="8.140625" style="1" bestFit="1" customWidth="1"/>
    <col min="13560" max="13560" width="8.85546875" style="1" bestFit="1" customWidth="1"/>
    <col min="13561" max="13561" width="8.570312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40625" style="1"/>
    <col min="13571" max="13571" width="9.85546875" style="1" bestFit="1" customWidth="1"/>
    <col min="13572" max="13800" width="9.140625" style="1"/>
    <col min="13801" max="13801" width="4.85546875" style="1" customWidth="1"/>
    <col min="13802" max="13802" width="21.5703125" style="1" bestFit="1" customWidth="1"/>
    <col min="13803" max="13803" width="15.85546875" style="1" bestFit="1" customWidth="1"/>
    <col min="13804" max="13804" width="5.85546875" style="1" customWidth="1"/>
    <col min="13805" max="13806" width="8" style="1" bestFit="1" customWidth="1"/>
    <col min="13807" max="13813" width="5.7109375" style="1" bestFit="1" customWidth="1"/>
    <col min="13814" max="13814" width="10.28515625" style="1" bestFit="1" customWidth="1"/>
    <col min="13815" max="13815" width="8.140625" style="1" bestFit="1" customWidth="1"/>
    <col min="13816" max="13816" width="8.85546875" style="1" bestFit="1" customWidth="1"/>
    <col min="13817" max="13817" width="8.570312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40625" style="1"/>
    <col min="13827" max="13827" width="9.85546875" style="1" bestFit="1" customWidth="1"/>
    <col min="13828" max="14056" width="9.140625" style="1"/>
    <col min="14057" max="14057" width="4.85546875" style="1" customWidth="1"/>
    <col min="14058" max="14058" width="21.5703125" style="1" bestFit="1" customWidth="1"/>
    <col min="14059" max="14059" width="15.85546875" style="1" bestFit="1" customWidth="1"/>
    <col min="14060" max="14060" width="5.85546875" style="1" customWidth="1"/>
    <col min="14061" max="14062" width="8" style="1" bestFit="1" customWidth="1"/>
    <col min="14063" max="14069" width="5.7109375" style="1" bestFit="1" customWidth="1"/>
    <col min="14070" max="14070" width="10.28515625" style="1" bestFit="1" customWidth="1"/>
    <col min="14071" max="14071" width="8.140625" style="1" bestFit="1" customWidth="1"/>
    <col min="14072" max="14072" width="8.85546875" style="1" bestFit="1" customWidth="1"/>
    <col min="14073" max="14073" width="8.570312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40625" style="1"/>
    <col min="14083" max="14083" width="9.85546875" style="1" bestFit="1" customWidth="1"/>
    <col min="14084" max="14312" width="9.140625" style="1"/>
    <col min="14313" max="14313" width="4.85546875" style="1" customWidth="1"/>
    <col min="14314" max="14314" width="21.5703125" style="1" bestFit="1" customWidth="1"/>
    <col min="14315" max="14315" width="15.85546875" style="1" bestFit="1" customWidth="1"/>
    <col min="14316" max="14316" width="5.85546875" style="1" customWidth="1"/>
    <col min="14317" max="14318" width="8" style="1" bestFit="1" customWidth="1"/>
    <col min="14319" max="14325" width="5.7109375" style="1" bestFit="1" customWidth="1"/>
    <col min="14326" max="14326" width="10.28515625" style="1" bestFit="1" customWidth="1"/>
    <col min="14327" max="14327" width="8.140625" style="1" bestFit="1" customWidth="1"/>
    <col min="14328" max="14328" width="8.85546875" style="1" bestFit="1" customWidth="1"/>
    <col min="14329" max="14329" width="8.570312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40625" style="1"/>
    <col min="14339" max="14339" width="9.85546875" style="1" bestFit="1" customWidth="1"/>
    <col min="14340" max="14568" width="9.140625" style="1"/>
    <col min="14569" max="14569" width="4.85546875" style="1" customWidth="1"/>
    <col min="14570" max="14570" width="21.5703125" style="1" bestFit="1" customWidth="1"/>
    <col min="14571" max="14571" width="15.85546875" style="1" bestFit="1" customWidth="1"/>
    <col min="14572" max="14572" width="5.85546875" style="1" customWidth="1"/>
    <col min="14573" max="14574" width="8" style="1" bestFit="1" customWidth="1"/>
    <col min="14575" max="14581" width="5.7109375" style="1" bestFit="1" customWidth="1"/>
    <col min="14582" max="14582" width="10.28515625" style="1" bestFit="1" customWidth="1"/>
    <col min="14583" max="14583" width="8.140625" style="1" bestFit="1" customWidth="1"/>
    <col min="14584" max="14584" width="8.85546875" style="1" bestFit="1" customWidth="1"/>
    <col min="14585" max="14585" width="8.570312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40625" style="1"/>
    <col min="14595" max="14595" width="9.85546875" style="1" bestFit="1" customWidth="1"/>
    <col min="14596" max="14824" width="9.140625" style="1"/>
    <col min="14825" max="14825" width="4.85546875" style="1" customWidth="1"/>
    <col min="14826" max="14826" width="21.5703125" style="1" bestFit="1" customWidth="1"/>
    <col min="14827" max="14827" width="15.85546875" style="1" bestFit="1" customWidth="1"/>
    <col min="14828" max="14828" width="5.85546875" style="1" customWidth="1"/>
    <col min="14829" max="14830" width="8" style="1" bestFit="1" customWidth="1"/>
    <col min="14831" max="14837" width="5.7109375" style="1" bestFit="1" customWidth="1"/>
    <col min="14838" max="14838" width="10.28515625" style="1" bestFit="1" customWidth="1"/>
    <col min="14839" max="14839" width="8.140625" style="1" bestFit="1" customWidth="1"/>
    <col min="14840" max="14840" width="8.85546875" style="1" bestFit="1" customWidth="1"/>
    <col min="14841" max="14841" width="8.570312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40625" style="1"/>
    <col min="14851" max="14851" width="9.85546875" style="1" bestFit="1" customWidth="1"/>
    <col min="14852" max="15080" width="9.140625" style="1"/>
    <col min="15081" max="15081" width="4.85546875" style="1" customWidth="1"/>
    <col min="15082" max="15082" width="21.5703125" style="1" bestFit="1" customWidth="1"/>
    <col min="15083" max="15083" width="15.85546875" style="1" bestFit="1" customWidth="1"/>
    <col min="15084" max="15084" width="5.85546875" style="1" customWidth="1"/>
    <col min="15085" max="15086" width="8" style="1" bestFit="1" customWidth="1"/>
    <col min="15087" max="15093" width="5.7109375" style="1" bestFit="1" customWidth="1"/>
    <col min="15094" max="15094" width="10.28515625" style="1" bestFit="1" customWidth="1"/>
    <col min="15095" max="15095" width="8.140625" style="1" bestFit="1" customWidth="1"/>
    <col min="15096" max="15096" width="8.85546875" style="1" bestFit="1" customWidth="1"/>
    <col min="15097" max="15097" width="8.570312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40625" style="1"/>
    <col min="15107" max="15107" width="9.85546875" style="1" bestFit="1" customWidth="1"/>
    <col min="15108" max="15336" width="9.140625" style="1"/>
    <col min="15337" max="15337" width="4.85546875" style="1" customWidth="1"/>
    <col min="15338" max="15338" width="21.5703125" style="1" bestFit="1" customWidth="1"/>
    <col min="15339" max="15339" width="15.85546875" style="1" bestFit="1" customWidth="1"/>
    <col min="15340" max="15340" width="5.85546875" style="1" customWidth="1"/>
    <col min="15341" max="15342" width="8" style="1" bestFit="1" customWidth="1"/>
    <col min="15343" max="15349" width="5.7109375" style="1" bestFit="1" customWidth="1"/>
    <col min="15350" max="15350" width="10.28515625" style="1" bestFit="1" customWidth="1"/>
    <col min="15351" max="15351" width="8.140625" style="1" bestFit="1" customWidth="1"/>
    <col min="15352" max="15352" width="8.85546875" style="1" bestFit="1" customWidth="1"/>
    <col min="15353" max="15353" width="8.570312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40625" style="1"/>
    <col min="15363" max="15363" width="9.85546875" style="1" bestFit="1" customWidth="1"/>
    <col min="15364" max="15592" width="9.140625" style="1"/>
    <col min="15593" max="15593" width="4.85546875" style="1" customWidth="1"/>
    <col min="15594" max="15594" width="21.5703125" style="1" bestFit="1" customWidth="1"/>
    <col min="15595" max="15595" width="15.85546875" style="1" bestFit="1" customWidth="1"/>
    <col min="15596" max="15596" width="5.85546875" style="1" customWidth="1"/>
    <col min="15597" max="15598" width="8" style="1" bestFit="1" customWidth="1"/>
    <col min="15599" max="15605" width="5.7109375" style="1" bestFit="1" customWidth="1"/>
    <col min="15606" max="15606" width="10.28515625" style="1" bestFit="1" customWidth="1"/>
    <col min="15607" max="15607" width="8.140625" style="1" bestFit="1" customWidth="1"/>
    <col min="15608" max="15608" width="8.85546875" style="1" bestFit="1" customWidth="1"/>
    <col min="15609" max="15609" width="8.570312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40625" style="1"/>
    <col min="15619" max="15619" width="9.85546875" style="1" bestFit="1" customWidth="1"/>
    <col min="15620" max="15848" width="9.140625" style="1"/>
    <col min="15849" max="15849" width="4.85546875" style="1" customWidth="1"/>
    <col min="15850" max="15850" width="21.5703125" style="1" bestFit="1" customWidth="1"/>
    <col min="15851" max="15851" width="15.85546875" style="1" bestFit="1" customWidth="1"/>
    <col min="15852" max="15852" width="5.85546875" style="1" customWidth="1"/>
    <col min="15853" max="15854" width="8" style="1" bestFit="1" customWidth="1"/>
    <col min="15855" max="15861" width="5.7109375" style="1" bestFit="1" customWidth="1"/>
    <col min="15862" max="15862" width="10.28515625" style="1" bestFit="1" customWidth="1"/>
    <col min="15863" max="15863" width="8.140625" style="1" bestFit="1" customWidth="1"/>
    <col min="15864" max="15864" width="8.85546875" style="1" bestFit="1" customWidth="1"/>
    <col min="15865" max="15865" width="8.570312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40625" style="1"/>
    <col min="15875" max="15875" width="9.85546875" style="1" bestFit="1" customWidth="1"/>
    <col min="15876" max="16104" width="9.140625" style="1"/>
    <col min="16105" max="16105" width="4.85546875" style="1" customWidth="1"/>
    <col min="16106" max="16106" width="21.5703125" style="1" bestFit="1" customWidth="1"/>
    <col min="16107" max="16107" width="15.85546875" style="1" bestFit="1" customWidth="1"/>
    <col min="16108" max="16108" width="5.85546875" style="1" customWidth="1"/>
    <col min="16109" max="16110" width="8" style="1" bestFit="1" customWidth="1"/>
    <col min="16111" max="16117" width="5.7109375" style="1" bestFit="1" customWidth="1"/>
    <col min="16118" max="16118" width="10.28515625" style="1" bestFit="1" customWidth="1"/>
    <col min="16119" max="16119" width="8.140625" style="1" bestFit="1" customWidth="1"/>
    <col min="16120" max="16120" width="8.85546875" style="1" bestFit="1" customWidth="1"/>
    <col min="16121" max="16121" width="8.570312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40625" style="1"/>
    <col min="16131" max="16131" width="9.85546875" style="1" bestFit="1" customWidth="1"/>
    <col min="16132" max="16384" width="9.140625" style="1"/>
  </cols>
  <sheetData>
    <row r="1" spans="1:30" s="2" customFormat="1" ht="25.15" customHeight="1" x14ac:dyDescent="0.3">
      <c r="A1" s="49" t="s">
        <v>41</v>
      </c>
      <c r="B1" s="50"/>
      <c r="C1" s="51"/>
      <c r="D1" s="61" t="s">
        <v>10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W1" s="23"/>
      <c r="X1" s="74" t="s">
        <v>29</v>
      </c>
      <c r="Y1" s="74"/>
      <c r="Z1" s="74"/>
      <c r="AA1" s="74"/>
    </row>
    <row r="2" spans="1:30" s="2" customFormat="1" ht="46.5" customHeight="1" x14ac:dyDescent="0.3">
      <c r="A2" s="52" t="s">
        <v>238</v>
      </c>
      <c r="B2" s="53"/>
      <c r="C2" s="54"/>
      <c r="D2" s="63" t="s">
        <v>246</v>
      </c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X2" s="73" t="s">
        <v>241</v>
      </c>
      <c r="Y2" s="73"/>
      <c r="Z2" s="73"/>
      <c r="AA2" s="73"/>
    </row>
    <row r="3" spans="1:30" s="2" customFormat="1" ht="18" x14ac:dyDescent="0.3">
      <c r="A3" s="52" t="s">
        <v>239</v>
      </c>
      <c r="B3" s="53"/>
      <c r="C3" s="54"/>
      <c r="D3" s="76" t="s">
        <v>11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W3" s="22"/>
      <c r="X3" s="68" t="s">
        <v>242</v>
      </c>
      <c r="Y3" s="69"/>
      <c r="Z3" s="75" t="s">
        <v>245</v>
      </c>
      <c r="AA3" s="75"/>
    </row>
    <row r="4" spans="1:30" s="2" customFormat="1" ht="25.15" customHeight="1" thickBot="1" x14ac:dyDescent="0.35">
      <c r="A4" s="70" t="s">
        <v>240</v>
      </c>
      <c r="B4" s="71"/>
      <c r="C4" s="72"/>
      <c r="D4" s="65" t="s">
        <v>27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87"/>
      <c r="W4" s="87"/>
      <c r="X4" s="87"/>
      <c r="Y4" s="87"/>
      <c r="Z4" s="91"/>
      <c r="AA4" s="91"/>
    </row>
    <row r="5" spans="1:30" s="2" customFormat="1" ht="25.15" customHeight="1" thickBot="1" x14ac:dyDescent="0.35">
      <c r="A5" s="3"/>
      <c r="D5" s="67" t="s">
        <v>28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4"/>
      <c r="W5" s="4"/>
      <c r="X5" s="4"/>
      <c r="Y5" s="28"/>
      <c r="Z5" s="4"/>
      <c r="AA5" s="4"/>
    </row>
    <row r="6" spans="1:30" ht="33" customHeight="1" thickBot="1" x14ac:dyDescent="0.35">
      <c r="A6" s="58" t="s">
        <v>65</v>
      </c>
      <c r="B6" s="58" t="s">
        <v>0</v>
      </c>
      <c r="C6" s="58" t="s">
        <v>1</v>
      </c>
      <c r="D6" s="58" t="s">
        <v>2</v>
      </c>
      <c r="E6" s="58" t="s">
        <v>3</v>
      </c>
      <c r="F6" s="55" t="s">
        <v>4</v>
      </c>
      <c r="G6" s="55" t="s">
        <v>39</v>
      </c>
      <c r="H6" s="5"/>
      <c r="I6" s="55" t="s">
        <v>40</v>
      </c>
      <c r="J6" s="44" t="s">
        <v>12</v>
      </c>
      <c r="K6" s="45"/>
      <c r="L6" s="45"/>
      <c r="M6" s="45"/>
      <c r="N6" s="45"/>
      <c r="O6" s="45"/>
      <c r="P6" s="45"/>
      <c r="Q6" s="46"/>
      <c r="R6" s="88" t="s">
        <v>13</v>
      </c>
      <c r="S6" s="89"/>
      <c r="T6" s="89"/>
      <c r="U6" s="89"/>
      <c r="V6" s="89"/>
      <c r="W6" s="89"/>
      <c r="X6" s="89"/>
      <c r="Y6" s="90"/>
      <c r="Z6" s="81" t="s">
        <v>26</v>
      </c>
      <c r="AA6" s="84" t="s">
        <v>9</v>
      </c>
    </row>
    <row r="7" spans="1:30" ht="189" customHeight="1" thickBot="1" x14ac:dyDescent="0.35">
      <c r="A7" s="59"/>
      <c r="B7" s="59"/>
      <c r="C7" s="59"/>
      <c r="D7" s="59"/>
      <c r="E7" s="59"/>
      <c r="F7" s="56"/>
      <c r="G7" s="56"/>
      <c r="H7" s="6"/>
      <c r="I7" s="56"/>
      <c r="J7" s="7" t="s">
        <v>33</v>
      </c>
      <c r="K7" s="7" t="s">
        <v>30</v>
      </c>
      <c r="L7" s="7" t="s">
        <v>5</v>
      </c>
      <c r="M7" s="7" t="s">
        <v>6</v>
      </c>
      <c r="N7" s="7" t="s">
        <v>32</v>
      </c>
      <c r="O7" s="7" t="s">
        <v>7</v>
      </c>
      <c r="P7" s="7" t="s">
        <v>31</v>
      </c>
      <c r="Q7" s="7" t="s">
        <v>8</v>
      </c>
      <c r="R7" s="47" t="s">
        <v>37</v>
      </c>
      <c r="S7" s="47" t="s">
        <v>38</v>
      </c>
      <c r="T7" s="47" t="s">
        <v>20</v>
      </c>
      <c r="U7" s="47" t="s">
        <v>21</v>
      </c>
      <c r="V7" s="47" t="s">
        <v>22</v>
      </c>
      <c r="W7" s="47" t="s">
        <v>23</v>
      </c>
      <c r="X7" s="47" t="s">
        <v>24</v>
      </c>
      <c r="Y7" s="79" t="s">
        <v>25</v>
      </c>
      <c r="Z7" s="82"/>
      <c r="AA7" s="85"/>
      <c r="AD7" s="24"/>
    </row>
    <row r="8" spans="1:30" ht="19.899999999999999" customHeight="1" thickBot="1" x14ac:dyDescent="0.35">
      <c r="A8" s="60"/>
      <c r="B8" s="60"/>
      <c r="C8" s="60"/>
      <c r="D8" s="60"/>
      <c r="E8" s="60"/>
      <c r="F8" s="57"/>
      <c r="G8" s="57"/>
      <c r="H8" s="8"/>
      <c r="I8" s="57"/>
      <c r="J8" s="34" t="s">
        <v>35</v>
      </c>
      <c r="K8" s="34" t="s">
        <v>36</v>
      </c>
      <c r="L8" s="34" t="s">
        <v>14</v>
      </c>
      <c r="M8" s="34" t="s">
        <v>15</v>
      </c>
      <c r="N8" s="34" t="s">
        <v>16</v>
      </c>
      <c r="O8" s="9" t="s">
        <v>17</v>
      </c>
      <c r="P8" s="9" t="s">
        <v>18</v>
      </c>
      <c r="Q8" s="9" t="s">
        <v>19</v>
      </c>
      <c r="R8" s="78"/>
      <c r="S8" s="48"/>
      <c r="T8" s="78"/>
      <c r="U8" s="78"/>
      <c r="V8" s="78"/>
      <c r="W8" s="78"/>
      <c r="X8" s="78"/>
      <c r="Y8" s="80"/>
      <c r="Z8" s="83"/>
      <c r="AA8" s="86"/>
    </row>
    <row r="9" spans="1:30" ht="19.899999999999999" customHeight="1" x14ac:dyDescent="0.3">
      <c r="A9" s="30">
        <v>462</v>
      </c>
      <c r="B9" s="30" t="s">
        <v>247</v>
      </c>
      <c r="C9" s="30" t="s">
        <v>247</v>
      </c>
      <c r="D9" s="30" t="s">
        <v>247</v>
      </c>
      <c r="E9" s="30" t="s">
        <v>220</v>
      </c>
      <c r="F9" s="31">
        <v>19912</v>
      </c>
      <c r="G9" s="32"/>
      <c r="H9" s="10"/>
      <c r="I9" s="32">
        <v>1</v>
      </c>
      <c r="J9" s="37">
        <v>171</v>
      </c>
      <c r="K9" s="37">
        <v>2853</v>
      </c>
      <c r="L9" s="17">
        <v>6</v>
      </c>
      <c r="M9" s="17">
        <v>0</v>
      </c>
      <c r="N9" s="17">
        <v>0</v>
      </c>
      <c r="O9" s="40">
        <v>3</v>
      </c>
      <c r="P9" s="15">
        <v>0</v>
      </c>
      <c r="Q9" s="33">
        <f t="shared" ref="Q9:Q28" si="0">(DATE(2020,8,27)-F9)/365</f>
        <v>66.186301369863017</v>
      </c>
      <c r="R9" s="25">
        <f t="shared" ref="R9:R28" si="1">J9*17</f>
        <v>2907</v>
      </c>
      <c r="S9" s="26">
        <f t="shared" ref="S9:S28" si="2">K9</f>
        <v>2853</v>
      </c>
      <c r="T9" s="25">
        <f t="shared" ref="T9:T28" si="3">IF(L9=0,0,IF(L9=3,20,IF(L9=4,30,IF(L9=5,40,IF(L9=6,50,IF(L9=7,60,IF(L9=8,70,IF(L9=9,80,IF(L9=10,90)))))))))</f>
        <v>50</v>
      </c>
      <c r="U9" s="25">
        <f t="shared" ref="U9:U28" si="4">IF(M9=3,15,IF(M9=0,0))</f>
        <v>0</v>
      </c>
      <c r="V9" s="26">
        <f t="shared" ref="V9:V28" si="5">IF(N9=0,0,IF(N9=1,5,IF(N9=2,10,IF(N9&gt;=3,(N9-1)*10))))</f>
        <v>0</v>
      </c>
      <c r="W9" s="25">
        <f t="shared" ref="W9:W28" si="6">O9*10</f>
        <v>30</v>
      </c>
      <c r="X9" s="25">
        <f t="shared" ref="X9:X28" si="7">IF(P9&lt;50,0,IF(P9&lt;=59,10,IF(P9&lt;=66,12,IF(P9&lt;=69,15,IF(P9&gt;=70,17)))))</f>
        <v>0</v>
      </c>
      <c r="Y9" s="26">
        <f t="shared" ref="Y9:Y28" si="8">IF(Q9=0,0,IF(Q9&lt;=50,10,20))</f>
        <v>20</v>
      </c>
      <c r="Z9" s="19">
        <f t="shared" ref="Z9:Z28" si="9">R9+T9+U9+V9+W9+X9+Y9+S9</f>
        <v>5860</v>
      </c>
      <c r="AA9" s="41">
        <v>1</v>
      </c>
    </row>
    <row r="10" spans="1:30" ht="19.899999999999999" customHeight="1" x14ac:dyDescent="0.3">
      <c r="A10" s="30">
        <v>178</v>
      </c>
      <c r="B10" s="30" t="s">
        <v>247</v>
      </c>
      <c r="C10" s="30" t="s">
        <v>247</v>
      </c>
      <c r="D10" s="30" t="s">
        <v>247</v>
      </c>
      <c r="E10" s="30" t="s">
        <v>137</v>
      </c>
      <c r="F10" s="31">
        <v>21576</v>
      </c>
      <c r="G10" s="32">
        <v>2</v>
      </c>
      <c r="H10" s="16"/>
      <c r="I10" s="32">
        <v>1</v>
      </c>
      <c r="J10" s="39">
        <v>180</v>
      </c>
      <c r="K10" s="37">
        <v>2098</v>
      </c>
      <c r="L10" s="17">
        <v>0</v>
      </c>
      <c r="M10" s="17">
        <v>3</v>
      </c>
      <c r="N10" s="17">
        <v>0</v>
      </c>
      <c r="O10" s="20">
        <v>0</v>
      </c>
      <c r="P10" s="17">
        <v>0</v>
      </c>
      <c r="Q10" s="33">
        <f t="shared" si="0"/>
        <v>61.627397260273973</v>
      </c>
      <c r="R10" s="26">
        <f t="shared" si="1"/>
        <v>3060</v>
      </c>
      <c r="S10" s="26">
        <f t="shared" si="2"/>
        <v>2098</v>
      </c>
      <c r="T10" s="26">
        <f t="shared" si="3"/>
        <v>0</v>
      </c>
      <c r="U10" s="26">
        <f t="shared" si="4"/>
        <v>15</v>
      </c>
      <c r="V10" s="26">
        <f t="shared" si="5"/>
        <v>0</v>
      </c>
      <c r="W10" s="26">
        <f t="shared" si="6"/>
        <v>0</v>
      </c>
      <c r="X10" s="26">
        <f t="shared" si="7"/>
        <v>0</v>
      </c>
      <c r="Y10" s="26">
        <f t="shared" si="8"/>
        <v>20</v>
      </c>
      <c r="Z10" s="19">
        <f t="shared" si="9"/>
        <v>5193</v>
      </c>
      <c r="AA10" s="42">
        <v>2</v>
      </c>
    </row>
    <row r="11" spans="1:30" ht="19.899999999999999" customHeight="1" x14ac:dyDescent="0.3">
      <c r="A11" s="30">
        <v>224</v>
      </c>
      <c r="B11" s="30" t="s">
        <v>247</v>
      </c>
      <c r="C11" s="30" t="s">
        <v>247</v>
      </c>
      <c r="D11" s="30" t="s">
        <v>247</v>
      </c>
      <c r="E11" s="30" t="s">
        <v>150</v>
      </c>
      <c r="F11" s="31">
        <v>28289</v>
      </c>
      <c r="G11" s="32">
        <v>2</v>
      </c>
      <c r="H11" s="16"/>
      <c r="I11" s="32">
        <v>1</v>
      </c>
      <c r="J11" s="39">
        <v>154</v>
      </c>
      <c r="K11" s="37">
        <v>2251</v>
      </c>
      <c r="L11" s="17">
        <v>0</v>
      </c>
      <c r="M11" s="17">
        <v>0</v>
      </c>
      <c r="N11" s="17">
        <v>0</v>
      </c>
      <c r="O11" s="20">
        <v>0</v>
      </c>
      <c r="P11" s="17">
        <v>0</v>
      </c>
      <c r="Q11" s="33">
        <f t="shared" si="0"/>
        <v>43.235616438356168</v>
      </c>
      <c r="R11" s="26">
        <f t="shared" si="1"/>
        <v>2618</v>
      </c>
      <c r="S11" s="26">
        <f t="shared" si="2"/>
        <v>2251</v>
      </c>
      <c r="T11" s="26">
        <f t="shared" si="3"/>
        <v>0</v>
      </c>
      <c r="U11" s="26">
        <f t="shared" si="4"/>
        <v>0</v>
      </c>
      <c r="V11" s="26">
        <f t="shared" si="5"/>
        <v>0</v>
      </c>
      <c r="W11" s="26">
        <f t="shared" si="6"/>
        <v>0</v>
      </c>
      <c r="X11" s="26">
        <f t="shared" si="7"/>
        <v>0</v>
      </c>
      <c r="Y11" s="26">
        <f t="shared" si="8"/>
        <v>10</v>
      </c>
      <c r="Z11" s="19">
        <f t="shared" si="9"/>
        <v>4879</v>
      </c>
      <c r="AA11" s="42">
        <v>3</v>
      </c>
    </row>
    <row r="12" spans="1:30" ht="19.899999999999999" customHeight="1" x14ac:dyDescent="0.3">
      <c r="A12" s="30">
        <v>389</v>
      </c>
      <c r="B12" s="30" t="s">
        <v>247</v>
      </c>
      <c r="C12" s="30" t="s">
        <v>247</v>
      </c>
      <c r="D12" s="30" t="s">
        <v>247</v>
      </c>
      <c r="E12" s="30" t="s">
        <v>192</v>
      </c>
      <c r="F12" s="31">
        <v>27587</v>
      </c>
      <c r="G12" s="32">
        <v>2</v>
      </c>
      <c r="H12" s="16"/>
      <c r="I12" s="32">
        <v>1</v>
      </c>
      <c r="J12" s="39">
        <v>146</v>
      </c>
      <c r="K12" s="37">
        <v>2093</v>
      </c>
      <c r="L12" s="17">
        <v>4</v>
      </c>
      <c r="M12" s="17">
        <v>3</v>
      </c>
      <c r="N12" s="17">
        <v>1</v>
      </c>
      <c r="O12" s="20">
        <v>0</v>
      </c>
      <c r="P12" s="17">
        <v>0</v>
      </c>
      <c r="Q12" s="33">
        <f t="shared" si="0"/>
        <v>45.158904109589038</v>
      </c>
      <c r="R12" s="26">
        <f t="shared" si="1"/>
        <v>2482</v>
      </c>
      <c r="S12" s="26">
        <f t="shared" si="2"/>
        <v>2093</v>
      </c>
      <c r="T12" s="26">
        <f t="shared" si="3"/>
        <v>30</v>
      </c>
      <c r="U12" s="26">
        <f t="shared" si="4"/>
        <v>15</v>
      </c>
      <c r="V12" s="26">
        <f t="shared" si="5"/>
        <v>5</v>
      </c>
      <c r="W12" s="26">
        <f t="shared" si="6"/>
        <v>0</v>
      </c>
      <c r="X12" s="26">
        <f t="shared" si="7"/>
        <v>0</v>
      </c>
      <c r="Y12" s="26">
        <f t="shared" si="8"/>
        <v>10</v>
      </c>
      <c r="Z12" s="19">
        <f t="shared" si="9"/>
        <v>4635</v>
      </c>
      <c r="AA12" s="42">
        <v>4</v>
      </c>
    </row>
    <row r="13" spans="1:30" ht="19.899999999999999" hidden="1" customHeight="1" x14ac:dyDescent="0.3">
      <c r="A13" s="30">
        <v>5</v>
      </c>
      <c r="B13" s="30" t="s">
        <v>48</v>
      </c>
      <c r="C13" s="30" t="s">
        <v>49</v>
      </c>
      <c r="D13" s="30" t="s">
        <v>50</v>
      </c>
      <c r="E13" s="30" t="s">
        <v>51</v>
      </c>
      <c r="F13" s="31">
        <v>29701</v>
      </c>
      <c r="G13" s="32">
        <v>1</v>
      </c>
      <c r="H13" s="11"/>
      <c r="I13" s="32"/>
      <c r="J13" s="37">
        <v>62</v>
      </c>
      <c r="K13" s="37">
        <v>730</v>
      </c>
      <c r="L13" s="17">
        <v>0</v>
      </c>
      <c r="M13" s="17">
        <v>0</v>
      </c>
      <c r="N13" s="17">
        <v>3</v>
      </c>
      <c r="O13" s="20">
        <v>0</v>
      </c>
      <c r="P13" s="20">
        <v>0</v>
      </c>
      <c r="Q13" s="33">
        <f t="shared" si="0"/>
        <v>39.367123287671234</v>
      </c>
      <c r="R13" s="26">
        <f t="shared" si="1"/>
        <v>1054</v>
      </c>
      <c r="S13" s="26">
        <f t="shared" si="2"/>
        <v>730</v>
      </c>
      <c r="T13" s="26">
        <f t="shared" si="3"/>
        <v>0</v>
      </c>
      <c r="U13" s="26">
        <f t="shared" si="4"/>
        <v>0</v>
      </c>
      <c r="V13" s="26">
        <f t="shared" si="5"/>
        <v>20</v>
      </c>
      <c r="W13" s="26">
        <f t="shared" si="6"/>
        <v>0</v>
      </c>
      <c r="X13" s="26">
        <f t="shared" si="7"/>
        <v>0</v>
      </c>
      <c r="Y13" s="26">
        <f t="shared" si="8"/>
        <v>10</v>
      </c>
      <c r="Z13" s="19">
        <f t="shared" si="9"/>
        <v>1814</v>
      </c>
      <c r="AA13" s="18"/>
    </row>
    <row r="14" spans="1:30" ht="19.899999999999999" customHeight="1" x14ac:dyDescent="0.3">
      <c r="A14" s="30">
        <v>518</v>
      </c>
      <c r="B14" s="30" t="s">
        <v>247</v>
      </c>
      <c r="C14" s="30" t="s">
        <v>247</v>
      </c>
      <c r="D14" s="30" t="s">
        <v>247</v>
      </c>
      <c r="E14" s="30" t="s">
        <v>232</v>
      </c>
      <c r="F14" s="31">
        <v>22532</v>
      </c>
      <c r="G14" s="32">
        <v>2</v>
      </c>
      <c r="H14" s="16"/>
      <c r="I14" s="32">
        <v>1</v>
      </c>
      <c r="J14" s="37">
        <v>162</v>
      </c>
      <c r="K14" s="37">
        <v>1702</v>
      </c>
      <c r="L14" s="17">
        <v>0</v>
      </c>
      <c r="M14" s="17">
        <v>0</v>
      </c>
      <c r="N14" s="17">
        <v>0</v>
      </c>
      <c r="O14" s="20">
        <v>0</v>
      </c>
      <c r="P14" s="17">
        <v>0</v>
      </c>
      <c r="Q14" s="33">
        <f t="shared" si="0"/>
        <v>59.008219178082193</v>
      </c>
      <c r="R14" s="26">
        <f t="shared" si="1"/>
        <v>2754</v>
      </c>
      <c r="S14" s="26">
        <f t="shared" si="2"/>
        <v>1702</v>
      </c>
      <c r="T14" s="26">
        <f t="shared" si="3"/>
        <v>0</v>
      </c>
      <c r="U14" s="26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20</v>
      </c>
      <c r="Z14" s="19">
        <f t="shared" si="9"/>
        <v>4476</v>
      </c>
      <c r="AA14" s="42">
        <v>5</v>
      </c>
    </row>
    <row r="15" spans="1:30" ht="19.899999999999999" hidden="1" customHeight="1" x14ac:dyDescent="0.3">
      <c r="A15" s="30">
        <v>7</v>
      </c>
      <c r="B15" s="30" t="s">
        <v>52</v>
      </c>
      <c r="C15" s="30" t="s">
        <v>53</v>
      </c>
      <c r="D15" s="30" t="s">
        <v>54</v>
      </c>
      <c r="E15" s="30" t="s">
        <v>55</v>
      </c>
      <c r="F15" s="31">
        <v>27752</v>
      </c>
      <c r="G15" s="32">
        <v>1</v>
      </c>
      <c r="H15" s="11"/>
      <c r="I15" s="32"/>
      <c r="J15" s="17">
        <v>0</v>
      </c>
      <c r="K15" s="17">
        <v>0</v>
      </c>
      <c r="L15" s="17">
        <v>6</v>
      </c>
      <c r="M15" s="17">
        <v>0</v>
      </c>
      <c r="N15" s="17">
        <v>3</v>
      </c>
      <c r="O15" s="20">
        <v>0</v>
      </c>
      <c r="P15" s="20">
        <v>0</v>
      </c>
      <c r="Q15" s="33">
        <f t="shared" si="0"/>
        <v>44.706849315068496</v>
      </c>
      <c r="R15" s="26">
        <f t="shared" si="1"/>
        <v>0</v>
      </c>
      <c r="S15" s="26">
        <f t="shared" si="2"/>
        <v>0</v>
      </c>
      <c r="T15" s="26">
        <f t="shared" si="3"/>
        <v>50</v>
      </c>
      <c r="U15" s="26">
        <f t="shared" si="4"/>
        <v>0</v>
      </c>
      <c r="V15" s="26">
        <f t="shared" si="5"/>
        <v>20</v>
      </c>
      <c r="W15" s="26">
        <f t="shared" si="6"/>
        <v>0</v>
      </c>
      <c r="X15" s="26">
        <f t="shared" si="7"/>
        <v>0</v>
      </c>
      <c r="Y15" s="26">
        <f t="shared" si="8"/>
        <v>10</v>
      </c>
      <c r="Z15" s="19">
        <f t="shared" si="9"/>
        <v>80</v>
      </c>
      <c r="AA15" s="18"/>
    </row>
    <row r="16" spans="1:30" ht="19.899999999999999" customHeight="1" x14ac:dyDescent="0.3">
      <c r="A16" s="30">
        <v>461</v>
      </c>
      <c r="B16" s="30" t="s">
        <v>247</v>
      </c>
      <c r="C16" s="30" t="s">
        <v>247</v>
      </c>
      <c r="D16" s="30" t="s">
        <v>247</v>
      </c>
      <c r="E16" s="30" t="s">
        <v>219</v>
      </c>
      <c r="F16" s="31">
        <v>25672</v>
      </c>
      <c r="G16" s="32">
        <v>2</v>
      </c>
      <c r="H16" s="16"/>
      <c r="I16" s="32">
        <v>1</v>
      </c>
      <c r="J16" s="37">
        <v>137</v>
      </c>
      <c r="K16" s="37">
        <v>1941</v>
      </c>
      <c r="L16" s="17">
        <v>0</v>
      </c>
      <c r="M16" s="17">
        <v>0</v>
      </c>
      <c r="N16" s="17">
        <v>0</v>
      </c>
      <c r="O16" s="20">
        <v>2</v>
      </c>
      <c r="P16" s="17">
        <v>0</v>
      </c>
      <c r="Q16" s="33">
        <f t="shared" si="0"/>
        <v>50.405479452054792</v>
      </c>
      <c r="R16" s="26">
        <f t="shared" si="1"/>
        <v>2329</v>
      </c>
      <c r="S16" s="26">
        <f t="shared" si="2"/>
        <v>1941</v>
      </c>
      <c r="T16" s="26">
        <f t="shared" si="3"/>
        <v>0</v>
      </c>
      <c r="U16" s="26">
        <f t="shared" si="4"/>
        <v>0</v>
      </c>
      <c r="V16" s="26">
        <f t="shared" si="5"/>
        <v>0</v>
      </c>
      <c r="W16" s="26">
        <f t="shared" si="6"/>
        <v>20</v>
      </c>
      <c r="X16" s="26">
        <f t="shared" si="7"/>
        <v>0</v>
      </c>
      <c r="Y16" s="26">
        <f t="shared" si="8"/>
        <v>20</v>
      </c>
      <c r="Z16" s="19">
        <f t="shared" si="9"/>
        <v>4310</v>
      </c>
      <c r="AA16" s="42">
        <v>6</v>
      </c>
    </row>
    <row r="17" spans="1:27" ht="19.899999999999999" customHeight="1" x14ac:dyDescent="0.3">
      <c r="A17" s="30">
        <v>185</v>
      </c>
      <c r="B17" s="30" t="s">
        <v>247</v>
      </c>
      <c r="C17" s="30" t="s">
        <v>247</v>
      </c>
      <c r="D17" s="30" t="s">
        <v>247</v>
      </c>
      <c r="E17" s="30" t="s">
        <v>141</v>
      </c>
      <c r="F17" s="31">
        <v>19895</v>
      </c>
      <c r="G17" s="32"/>
      <c r="H17" s="16"/>
      <c r="I17" s="32">
        <v>1</v>
      </c>
      <c r="J17" s="37">
        <v>156</v>
      </c>
      <c r="K17" s="37">
        <v>1435</v>
      </c>
      <c r="L17" s="17">
        <v>0</v>
      </c>
      <c r="M17" s="17">
        <v>0</v>
      </c>
      <c r="N17" s="17">
        <v>0</v>
      </c>
      <c r="O17" s="20">
        <v>0</v>
      </c>
      <c r="P17" s="17">
        <v>0</v>
      </c>
      <c r="Q17" s="33">
        <f t="shared" si="0"/>
        <v>66.232876712328761</v>
      </c>
      <c r="R17" s="26">
        <f t="shared" si="1"/>
        <v>2652</v>
      </c>
      <c r="S17" s="26">
        <f t="shared" si="2"/>
        <v>1435</v>
      </c>
      <c r="T17" s="26">
        <f t="shared" si="3"/>
        <v>0</v>
      </c>
      <c r="U17" s="26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20</v>
      </c>
      <c r="Z17" s="19">
        <f t="shared" si="9"/>
        <v>4107</v>
      </c>
      <c r="AA17" s="42">
        <v>7</v>
      </c>
    </row>
    <row r="18" spans="1:27" ht="19.899999999999999" customHeight="1" x14ac:dyDescent="0.3">
      <c r="A18" s="30">
        <v>420</v>
      </c>
      <c r="B18" s="30" t="s">
        <v>247</v>
      </c>
      <c r="C18" s="30" t="s">
        <v>247</v>
      </c>
      <c r="D18" s="30" t="s">
        <v>247</v>
      </c>
      <c r="E18" s="30" t="s">
        <v>197</v>
      </c>
      <c r="F18" s="31">
        <v>24924</v>
      </c>
      <c r="G18" s="32"/>
      <c r="H18" s="16"/>
      <c r="I18" s="32">
        <v>1</v>
      </c>
      <c r="J18" s="37">
        <v>138</v>
      </c>
      <c r="K18" s="37">
        <v>1526</v>
      </c>
      <c r="L18" s="17">
        <v>0</v>
      </c>
      <c r="M18" s="17">
        <v>0</v>
      </c>
      <c r="N18" s="17">
        <v>0</v>
      </c>
      <c r="O18" s="20">
        <v>0</v>
      </c>
      <c r="P18" s="17">
        <v>0</v>
      </c>
      <c r="Q18" s="33">
        <f t="shared" si="0"/>
        <v>52.454794520547942</v>
      </c>
      <c r="R18" s="26">
        <f t="shared" si="1"/>
        <v>2346</v>
      </c>
      <c r="S18" s="26">
        <f t="shared" si="2"/>
        <v>1526</v>
      </c>
      <c r="T18" s="26">
        <f t="shared" si="3"/>
        <v>0</v>
      </c>
      <c r="U18" s="26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20</v>
      </c>
      <c r="Z18" s="19">
        <f t="shared" si="9"/>
        <v>3892</v>
      </c>
      <c r="AA18" s="42">
        <v>8</v>
      </c>
    </row>
    <row r="19" spans="1:27" ht="19.899999999999999" customHeight="1" x14ac:dyDescent="0.3">
      <c r="A19" s="30">
        <v>207</v>
      </c>
      <c r="B19" s="30" t="s">
        <v>247</v>
      </c>
      <c r="C19" s="30" t="s">
        <v>247</v>
      </c>
      <c r="D19" s="30" t="s">
        <v>247</v>
      </c>
      <c r="E19" s="30" t="s">
        <v>146</v>
      </c>
      <c r="F19" s="31">
        <v>22237</v>
      </c>
      <c r="G19" s="32">
        <v>2</v>
      </c>
      <c r="H19" s="16"/>
      <c r="I19" s="32">
        <v>1</v>
      </c>
      <c r="J19" s="39">
        <v>152</v>
      </c>
      <c r="K19" s="37">
        <v>1276</v>
      </c>
      <c r="L19" s="17">
        <v>0</v>
      </c>
      <c r="M19" s="17">
        <v>0</v>
      </c>
      <c r="N19" s="17">
        <v>0</v>
      </c>
      <c r="O19" s="20">
        <v>0</v>
      </c>
      <c r="P19" s="17">
        <v>0</v>
      </c>
      <c r="Q19" s="33">
        <f t="shared" si="0"/>
        <v>59.816438356164383</v>
      </c>
      <c r="R19" s="26">
        <f t="shared" si="1"/>
        <v>2584</v>
      </c>
      <c r="S19" s="26">
        <f t="shared" si="2"/>
        <v>1276</v>
      </c>
      <c r="T19" s="26">
        <f t="shared" si="3"/>
        <v>0</v>
      </c>
      <c r="U19" s="26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20</v>
      </c>
      <c r="Z19" s="19">
        <f t="shared" si="9"/>
        <v>3880</v>
      </c>
      <c r="AA19" s="42">
        <v>9</v>
      </c>
    </row>
    <row r="20" spans="1:27" ht="19.899999999999999" hidden="1" customHeight="1" x14ac:dyDescent="0.3">
      <c r="A20" s="30">
        <v>12</v>
      </c>
      <c r="B20" s="30" t="s">
        <v>61</v>
      </c>
      <c r="C20" s="30" t="s">
        <v>62</v>
      </c>
      <c r="D20" s="30" t="s">
        <v>63</v>
      </c>
      <c r="E20" s="30" t="s">
        <v>64</v>
      </c>
      <c r="F20" s="31">
        <v>23446</v>
      </c>
      <c r="G20" s="32">
        <v>1</v>
      </c>
      <c r="H20" s="11"/>
      <c r="I20" s="32"/>
      <c r="J20" s="38">
        <v>0</v>
      </c>
      <c r="K20" s="17">
        <v>0</v>
      </c>
      <c r="L20" s="17">
        <v>4</v>
      </c>
      <c r="M20" s="17">
        <v>0</v>
      </c>
      <c r="N20" s="17">
        <v>1</v>
      </c>
      <c r="O20" s="20">
        <v>0</v>
      </c>
      <c r="P20" s="20">
        <v>0</v>
      </c>
      <c r="Q20" s="33">
        <f t="shared" si="0"/>
        <v>56.504109589041093</v>
      </c>
      <c r="R20" s="26">
        <f t="shared" si="1"/>
        <v>0</v>
      </c>
      <c r="S20" s="26">
        <f t="shared" si="2"/>
        <v>0</v>
      </c>
      <c r="T20" s="26">
        <f t="shared" si="3"/>
        <v>30</v>
      </c>
      <c r="U20" s="26">
        <f t="shared" si="4"/>
        <v>0</v>
      </c>
      <c r="V20" s="26">
        <f t="shared" si="5"/>
        <v>5</v>
      </c>
      <c r="W20" s="26">
        <f t="shared" si="6"/>
        <v>0</v>
      </c>
      <c r="X20" s="26">
        <f t="shared" si="7"/>
        <v>0</v>
      </c>
      <c r="Y20" s="26">
        <f t="shared" si="8"/>
        <v>20</v>
      </c>
      <c r="Z20" s="19">
        <f t="shared" si="9"/>
        <v>55</v>
      </c>
      <c r="AA20" s="18"/>
    </row>
    <row r="21" spans="1:27" ht="19.899999999999999" customHeight="1" x14ac:dyDescent="0.3">
      <c r="A21" s="30">
        <v>181</v>
      </c>
      <c r="B21" s="30" t="s">
        <v>247</v>
      </c>
      <c r="C21" s="30" t="s">
        <v>247</v>
      </c>
      <c r="D21" s="30" t="s">
        <v>247</v>
      </c>
      <c r="E21" s="30" t="s">
        <v>140</v>
      </c>
      <c r="F21" s="31">
        <v>26774</v>
      </c>
      <c r="G21" s="32">
        <v>2</v>
      </c>
      <c r="H21" s="16"/>
      <c r="I21" s="32">
        <v>1</v>
      </c>
      <c r="J21" s="37">
        <v>147</v>
      </c>
      <c r="K21" s="37">
        <v>1333</v>
      </c>
      <c r="L21" s="17">
        <v>0</v>
      </c>
      <c r="M21" s="17">
        <v>0</v>
      </c>
      <c r="N21" s="17">
        <v>0</v>
      </c>
      <c r="O21" s="20">
        <v>2</v>
      </c>
      <c r="P21" s="17">
        <v>0</v>
      </c>
      <c r="Q21" s="33">
        <f t="shared" si="0"/>
        <v>47.386301369863013</v>
      </c>
      <c r="R21" s="26">
        <f t="shared" si="1"/>
        <v>2499</v>
      </c>
      <c r="S21" s="26">
        <f t="shared" si="2"/>
        <v>1333</v>
      </c>
      <c r="T21" s="26">
        <f t="shared" si="3"/>
        <v>0</v>
      </c>
      <c r="U21" s="26">
        <f t="shared" si="4"/>
        <v>0</v>
      </c>
      <c r="V21" s="26">
        <f t="shared" si="5"/>
        <v>0</v>
      </c>
      <c r="W21" s="26">
        <f t="shared" si="6"/>
        <v>20</v>
      </c>
      <c r="X21" s="26">
        <f t="shared" si="7"/>
        <v>0</v>
      </c>
      <c r="Y21" s="26">
        <f t="shared" si="8"/>
        <v>10</v>
      </c>
      <c r="Z21" s="19">
        <f t="shared" si="9"/>
        <v>3862</v>
      </c>
      <c r="AA21" s="42">
        <v>10</v>
      </c>
    </row>
    <row r="22" spans="1:27" ht="19.899999999999999" customHeight="1" x14ac:dyDescent="0.3">
      <c r="A22" s="30">
        <v>140</v>
      </c>
      <c r="B22" s="30" t="s">
        <v>247</v>
      </c>
      <c r="C22" s="30" t="s">
        <v>247</v>
      </c>
      <c r="D22" s="30" t="s">
        <v>247</v>
      </c>
      <c r="E22" s="30" t="s">
        <v>121</v>
      </c>
      <c r="F22" s="31">
        <v>26732</v>
      </c>
      <c r="G22" s="32">
        <v>2</v>
      </c>
      <c r="H22" s="16"/>
      <c r="I22" s="32">
        <v>1</v>
      </c>
      <c r="J22" s="39">
        <v>137</v>
      </c>
      <c r="K22" s="37">
        <v>1450</v>
      </c>
      <c r="L22" s="17">
        <v>0</v>
      </c>
      <c r="M22" s="17">
        <v>3</v>
      </c>
      <c r="N22" s="17">
        <v>0</v>
      </c>
      <c r="O22" s="20">
        <v>3</v>
      </c>
      <c r="P22" s="17">
        <v>0</v>
      </c>
      <c r="Q22" s="33">
        <f t="shared" si="0"/>
        <v>47.5013698630137</v>
      </c>
      <c r="R22" s="26">
        <f t="shared" si="1"/>
        <v>2329</v>
      </c>
      <c r="S22" s="26">
        <f t="shared" si="2"/>
        <v>1450</v>
      </c>
      <c r="T22" s="26">
        <f t="shared" si="3"/>
        <v>0</v>
      </c>
      <c r="U22" s="26">
        <f t="shared" si="4"/>
        <v>15</v>
      </c>
      <c r="V22" s="26">
        <f t="shared" si="5"/>
        <v>0</v>
      </c>
      <c r="W22" s="26">
        <f t="shared" si="6"/>
        <v>30</v>
      </c>
      <c r="X22" s="26">
        <f t="shared" si="7"/>
        <v>0</v>
      </c>
      <c r="Y22" s="26">
        <f t="shared" si="8"/>
        <v>10</v>
      </c>
      <c r="Z22" s="19">
        <f t="shared" si="9"/>
        <v>3834</v>
      </c>
      <c r="AA22" s="42">
        <v>11</v>
      </c>
    </row>
    <row r="23" spans="1:27" ht="19.899999999999999" customHeight="1" x14ac:dyDescent="0.3">
      <c r="A23" s="30">
        <v>372</v>
      </c>
      <c r="B23" s="30" t="s">
        <v>247</v>
      </c>
      <c r="C23" s="30" t="s">
        <v>247</v>
      </c>
      <c r="D23" s="30" t="s">
        <v>247</v>
      </c>
      <c r="E23" s="30" t="s">
        <v>186</v>
      </c>
      <c r="F23" s="31">
        <v>26352</v>
      </c>
      <c r="G23" s="32">
        <v>2</v>
      </c>
      <c r="H23" s="16"/>
      <c r="I23" s="32">
        <v>1</v>
      </c>
      <c r="J23" s="37">
        <v>130</v>
      </c>
      <c r="K23" s="37">
        <v>1582</v>
      </c>
      <c r="L23" s="17">
        <v>0</v>
      </c>
      <c r="M23" s="17">
        <v>0</v>
      </c>
      <c r="N23" s="17">
        <v>0</v>
      </c>
      <c r="O23" s="20">
        <v>0</v>
      </c>
      <c r="P23" s="17">
        <v>0</v>
      </c>
      <c r="Q23" s="33">
        <f t="shared" si="0"/>
        <v>48.542465753424658</v>
      </c>
      <c r="R23" s="26">
        <f t="shared" si="1"/>
        <v>2210</v>
      </c>
      <c r="S23" s="26">
        <f t="shared" si="2"/>
        <v>1582</v>
      </c>
      <c r="T23" s="26">
        <f t="shared" si="3"/>
        <v>0</v>
      </c>
      <c r="U23" s="26">
        <f t="shared" si="4"/>
        <v>0</v>
      </c>
      <c r="V23" s="26">
        <f t="shared" si="5"/>
        <v>0</v>
      </c>
      <c r="W23" s="26">
        <f t="shared" si="6"/>
        <v>0</v>
      </c>
      <c r="X23" s="26">
        <f t="shared" si="7"/>
        <v>0</v>
      </c>
      <c r="Y23" s="26">
        <f t="shared" si="8"/>
        <v>10</v>
      </c>
      <c r="Z23" s="19">
        <f t="shared" si="9"/>
        <v>3802</v>
      </c>
      <c r="AA23" s="42">
        <v>12</v>
      </c>
    </row>
    <row r="24" spans="1:27" ht="19.899999999999999" hidden="1" customHeight="1" x14ac:dyDescent="0.3">
      <c r="A24" s="30">
        <v>27</v>
      </c>
      <c r="B24" s="30" t="s">
        <v>72</v>
      </c>
      <c r="C24" s="30" t="s">
        <v>45</v>
      </c>
      <c r="D24" s="30" t="s">
        <v>44</v>
      </c>
      <c r="E24" s="30" t="s">
        <v>73</v>
      </c>
      <c r="F24" s="31">
        <v>32252</v>
      </c>
      <c r="G24" s="32">
        <v>1</v>
      </c>
      <c r="H24" s="11"/>
      <c r="I24" s="32"/>
      <c r="J24" s="17">
        <v>0</v>
      </c>
      <c r="K24" s="17">
        <v>0</v>
      </c>
      <c r="L24" s="17">
        <v>4</v>
      </c>
      <c r="M24" s="17">
        <v>0</v>
      </c>
      <c r="N24" s="17">
        <v>2</v>
      </c>
      <c r="O24" s="20">
        <v>0</v>
      </c>
      <c r="P24" s="20">
        <v>0</v>
      </c>
      <c r="Q24" s="33">
        <f t="shared" si="0"/>
        <v>32.37808219178082</v>
      </c>
      <c r="R24" s="26">
        <f t="shared" si="1"/>
        <v>0</v>
      </c>
      <c r="S24" s="26">
        <f t="shared" si="2"/>
        <v>0</v>
      </c>
      <c r="T24" s="26">
        <f t="shared" si="3"/>
        <v>30</v>
      </c>
      <c r="U24" s="26">
        <f t="shared" si="4"/>
        <v>0</v>
      </c>
      <c r="V24" s="26">
        <f t="shared" si="5"/>
        <v>10</v>
      </c>
      <c r="W24" s="26">
        <f t="shared" si="6"/>
        <v>0</v>
      </c>
      <c r="X24" s="26">
        <f t="shared" si="7"/>
        <v>0</v>
      </c>
      <c r="Y24" s="26">
        <f t="shared" si="8"/>
        <v>10</v>
      </c>
      <c r="Z24" s="19">
        <f t="shared" si="9"/>
        <v>50</v>
      </c>
      <c r="AA24" s="18"/>
    </row>
    <row r="25" spans="1:27" ht="19.899999999999999" hidden="1" customHeight="1" x14ac:dyDescent="0.3">
      <c r="A25" s="30">
        <v>31</v>
      </c>
      <c r="B25" s="30" t="s">
        <v>75</v>
      </c>
      <c r="C25" s="30" t="s">
        <v>76</v>
      </c>
      <c r="D25" s="30" t="s">
        <v>63</v>
      </c>
      <c r="E25" s="30" t="s">
        <v>77</v>
      </c>
      <c r="F25" s="31">
        <v>26698</v>
      </c>
      <c r="G25" s="32">
        <v>1</v>
      </c>
      <c r="H25" s="11"/>
      <c r="I25" s="32"/>
      <c r="J25" s="17">
        <v>0</v>
      </c>
      <c r="K25" s="17">
        <v>0</v>
      </c>
      <c r="L25" s="17">
        <v>0</v>
      </c>
      <c r="M25" s="17">
        <v>0</v>
      </c>
      <c r="N25" s="17">
        <v>1</v>
      </c>
      <c r="O25" s="20">
        <v>0</v>
      </c>
      <c r="P25" s="20">
        <v>0</v>
      </c>
      <c r="Q25" s="33">
        <f t="shared" si="0"/>
        <v>47.594520547945208</v>
      </c>
      <c r="R25" s="26">
        <f t="shared" si="1"/>
        <v>0</v>
      </c>
      <c r="S25" s="26">
        <f t="shared" si="2"/>
        <v>0</v>
      </c>
      <c r="T25" s="26">
        <f t="shared" si="3"/>
        <v>0</v>
      </c>
      <c r="U25" s="26">
        <f t="shared" si="4"/>
        <v>0</v>
      </c>
      <c r="V25" s="26">
        <f t="shared" si="5"/>
        <v>5</v>
      </c>
      <c r="W25" s="26">
        <f t="shared" si="6"/>
        <v>0</v>
      </c>
      <c r="X25" s="26">
        <f t="shared" si="7"/>
        <v>0</v>
      </c>
      <c r="Y25" s="26">
        <f t="shared" si="8"/>
        <v>10</v>
      </c>
      <c r="Z25" s="19">
        <f t="shared" si="9"/>
        <v>15</v>
      </c>
      <c r="AA25" s="18"/>
    </row>
    <row r="26" spans="1:27" ht="19.899999999999999" hidden="1" customHeight="1" x14ac:dyDescent="0.3">
      <c r="A26" s="30">
        <v>32</v>
      </c>
      <c r="B26" s="30" t="s">
        <v>78</v>
      </c>
      <c r="C26" s="30" t="s">
        <v>71</v>
      </c>
      <c r="D26" s="30" t="s">
        <v>79</v>
      </c>
      <c r="E26" s="30" t="s">
        <v>80</v>
      </c>
      <c r="F26" s="31">
        <v>31161</v>
      </c>
      <c r="G26" s="32">
        <v>1</v>
      </c>
      <c r="H26" s="11"/>
      <c r="I26" s="32"/>
      <c r="J26" s="38">
        <v>0</v>
      </c>
      <c r="K26" s="17">
        <v>0</v>
      </c>
      <c r="L26" s="17">
        <v>0</v>
      </c>
      <c r="M26" s="35">
        <v>3</v>
      </c>
      <c r="N26" s="17">
        <v>2</v>
      </c>
      <c r="O26" s="20">
        <v>0</v>
      </c>
      <c r="P26" s="20">
        <v>0</v>
      </c>
      <c r="Q26" s="33">
        <f t="shared" si="0"/>
        <v>35.367123287671234</v>
      </c>
      <c r="R26" s="26">
        <f t="shared" si="1"/>
        <v>0</v>
      </c>
      <c r="S26" s="26">
        <f t="shared" si="2"/>
        <v>0</v>
      </c>
      <c r="T26" s="26">
        <f t="shared" si="3"/>
        <v>0</v>
      </c>
      <c r="U26" s="26">
        <f t="shared" si="4"/>
        <v>15</v>
      </c>
      <c r="V26" s="26">
        <f t="shared" si="5"/>
        <v>10</v>
      </c>
      <c r="W26" s="26">
        <f t="shared" si="6"/>
        <v>0</v>
      </c>
      <c r="X26" s="26">
        <f t="shared" si="7"/>
        <v>0</v>
      </c>
      <c r="Y26" s="26">
        <f t="shared" si="8"/>
        <v>10</v>
      </c>
      <c r="Z26" s="19">
        <f t="shared" si="9"/>
        <v>35</v>
      </c>
      <c r="AA26" s="18"/>
    </row>
    <row r="27" spans="1:27" ht="19.899999999999999" hidden="1" customHeight="1" x14ac:dyDescent="0.3">
      <c r="A27" s="30">
        <v>46</v>
      </c>
      <c r="B27" s="30" t="s">
        <v>74</v>
      </c>
      <c r="C27" s="30" t="s">
        <v>85</v>
      </c>
      <c r="D27" s="30" t="s">
        <v>86</v>
      </c>
      <c r="E27" s="30" t="s">
        <v>87</v>
      </c>
      <c r="F27" s="31">
        <v>29306</v>
      </c>
      <c r="G27" s="32">
        <v>1</v>
      </c>
      <c r="H27" s="11"/>
      <c r="I27" s="32"/>
      <c r="J27" s="17">
        <v>0</v>
      </c>
      <c r="K27" s="17">
        <v>0</v>
      </c>
      <c r="L27" s="17">
        <v>4</v>
      </c>
      <c r="M27" s="35">
        <v>3</v>
      </c>
      <c r="N27" s="17">
        <v>3</v>
      </c>
      <c r="O27" s="20">
        <v>0</v>
      </c>
      <c r="P27" s="20">
        <v>0</v>
      </c>
      <c r="Q27" s="33">
        <f t="shared" si="0"/>
        <v>40.449315068493149</v>
      </c>
      <c r="R27" s="26">
        <f t="shared" si="1"/>
        <v>0</v>
      </c>
      <c r="S27" s="26">
        <f t="shared" si="2"/>
        <v>0</v>
      </c>
      <c r="T27" s="26">
        <f t="shared" si="3"/>
        <v>30</v>
      </c>
      <c r="U27" s="26">
        <f t="shared" si="4"/>
        <v>15</v>
      </c>
      <c r="V27" s="26">
        <f t="shared" si="5"/>
        <v>20</v>
      </c>
      <c r="W27" s="26">
        <f t="shared" si="6"/>
        <v>0</v>
      </c>
      <c r="X27" s="26">
        <f t="shared" si="7"/>
        <v>0</v>
      </c>
      <c r="Y27" s="26">
        <f t="shared" si="8"/>
        <v>10</v>
      </c>
      <c r="Z27" s="19">
        <f t="shared" si="9"/>
        <v>75</v>
      </c>
      <c r="AA27" s="18"/>
    </row>
    <row r="28" spans="1:27" ht="19.899999999999999" hidden="1" customHeight="1" x14ac:dyDescent="0.3">
      <c r="A28" s="30">
        <v>53</v>
      </c>
      <c r="B28" s="30" t="s">
        <v>88</v>
      </c>
      <c r="C28" s="30" t="s">
        <v>43</v>
      </c>
      <c r="D28" s="30" t="s">
        <v>69</v>
      </c>
      <c r="E28" s="30" t="s">
        <v>89</v>
      </c>
      <c r="F28" s="31">
        <v>25570</v>
      </c>
      <c r="G28" s="32">
        <v>1</v>
      </c>
      <c r="H28" s="11"/>
      <c r="I28" s="32"/>
      <c r="J28" s="38">
        <v>0</v>
      </c>
      <c r="K28" s="17">
        <v>0</v>
      </c>
      <c r="L28" s="17">
        <v>0</v>
      </c>
      <c r="M28" s="35">
        <v>3</v>
      </c>
      <c r="N28" s="17">
        <v>2</v>
      </c>
      <c r="O28" s="20">
        <v>0</v>
      </c>
      <c r="P28" s="20">
        <v>0</v>
      </c>
      <c r="Q28" s="33">
        <f t="shared" si="0"/>
        <v>50.684931506849317</v>
      </c>
      <c r="R28" s="26">
        <f t="shared" si="1"/>
        <v>0</v>
      </c>
      <c r="S28" s="26">
        <f t="shared" si="2"/>
        <v>0</v>
      </c>
      <c r="T28" s="26">
        <f t="shared" si="3"/>
        <v>0</v>
      </c>
      <c r="U28" s="26">
        <f t="shared" si="4"/>
        <v>15</v>
      </c>
      <c r="V28" s="26">
        <f t="shared" si="5"/>
        <v>10</v>
      </c>
      <c r="W28" s="26">
        <f t="shared" si="6"/>
        <v>0</v>
      </c>
      <c r="X28" s="26">
        <f t="shared" si="7"/>
        <v>0</v>
      </c>
      <c r="Y28" s="26">
        <f t="shared" si="8"/>
        <v>20</v>
      </c>
      <c r="Z28" s="19">
        <f t="shared" si="9"/>
        <v>45</v>
      </c>
      <c r="AA28" s="18"/>
    </row>
    <row r="29" spans="1:27" ht="19.899999999999999" hidden="1" customHeight="1" x14ac:dyDescent="0.3">
      <c r="A29" s="30">
        <v>67</v>
      </c>
      <c r="B29" s="30" t="s">
        <v>95</v>
      </c>
      <c r="C29" s="30" t="s">
        <v>96</v>
      </c>
      <c r="D29" s="30" t="s">
        <v>70</v>
      </c>
      <c r="E29" s="30" t="s">
        <v>97</v>
      </c>
      <c r="F29" s="31">
        <v>22330</v>
      </c>
      <c r="G29" s="32">
        <v>1</v>
      </c>
      <c r="H29" s="16"/>
      <c r="I29" s="32"/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20">
        <v>0</v>
      </c>
      <c r="P29" s="17">
        <v>0</v>
      </c>
      <c r="Q29" s="33">
        <f t="shared" ref="Q29:Q36" si="10">(DATE(2020,8,27)-F29)/365</f>
        <v>59.561643835616437</v>
      </c>
      <c r="R29" s="26">
        <f t="shared" ref="R29:R36" si="11">J29*17</f>
        <v>0</v>
      </c>
      <c r="S29" s="26">
        <f t="shared" ref="S29:S36" si="12">K29</f>
        <v>0</v>
      </c>
      <c r="T29" s="26">
        <f t="shared" ref="T29:T36" si="13">IF(L29=0,0,IF(L29=3,20,IF(L29=4,30,IF(L29=5,40,IF(L29=6,50,IF(L29=7,60,IF(L29=8,70,IF(L29=9,80,IF(L29=10,90)))))))))</f>
        <v>0</v>
      </c>
      <c r="U29" s="26">
        <f t="shared" ref="U29:U36" si="14">IF(M29=3,15,IF(M29=0,0))</f>
        <v>0</v>
      </c>
      <c r="V29" s="26">
        <f t="shared" ref="V29:V36" si="15">IF(N29=0,0,IF(N29=1,5,IF(N29=2,10,IF(N29&gt;=3,(N29-1)*10))))</f>
        <v>0</v>
      </c>
      <c r="W29" s="26">
        <f t="shared" ref="W29:W36" si="16">O29*10</f>
        <v>0</v>
      </c>
      <c r="X29" s="26">
        <f t="shared" ref="X29:X36" si="17">IF(P29&lt;50,0,IF(P29&lt;=59,10,IF(P29&lt;=66,12,IF(P29&lt;=69,15,IF(P29&gt;=70,17)))))</f>
        <v>0</v>
      </c>
      <c r="Y29" s="26">
        <f t="shared" ref="Y29:Y36" si="18">IF(Q29=0,0,IF(Q29&lt;=50,10,20))</f>
        <v>20</v>
      </c>
      <c r="Z29" s="19">
        <f t="shared" ref="Z29:Z36" si="19">R29+T29+U29+V29+W29+X29+Y29+S29</f>
        <v>20</v>
      </c>
      <c r="AA29" s="18"/>
    </row>
    <row r="30" spans="1:27" ht="19.899999999999999" hidden="1" customHeight="1" x14ac:dyDescent="0.3">
      <c r="A30" s="30">
        <v>75</v>
      </c>
      <c r="B30" s="30" t="s">
        <v>98</v>
      </c>
      <c r="C30" s="30" t="s">
        <v>99</v>
      </c>
      <c r="D30" s="30" t="s">
        <v>79</v>
      </c>
      <c r="E30" s="30" t="s">
        <v>100</v>
      </c>
      <c r="F30" s="31">
        <v>33448</v>
      </c>
      <c r="G30" s="32">
        <v>1</v>
      </c>
      <c r="H30" s="16"/>
      <c r="I30" s="32"/>
      <c r="J30" s="17">
        <v>0</v>
      </c>
      <c r="K30" s="17">
        <v>0</v>
      </c>
      <c r="L30" s="17">
        <v>0</v>
      </c>
      <c r="M30" s="35">
        <v>3</v>
      </c>
      <c r="N30" s="17">
        <v>1</v>
      </c>
      <c r="O30" s="20">
        <v>0</v>
      </c>
      <c r="P30" s="17">
        <v>0</v>
      </c>
      <c r="Q30" s="33">
        <f t="shared" si="10"/>
        <v>29.101369863013698</v>
      </c>
      <c r="R30" s="26">
        <f t="shared" si="11"/>
        <v>0</v>
      </c>
      <c r="S30" s="26">
        <f t="shared" si="12"/>
        <v>0</v>
      </c>
      <c r="T30" s="26">
        <f t="shared" si="13"/>
        <v>0</v>
      </c>
      <c r="U30" s="26">
        <f t="shared" si="14"/>
        <v>15</v>
      </c>
      <c r="V30" s="26">
        <f t="shared" si="15"/>
        <v>5</v>
      </c>
      <c r="W30" s="26">
        <f t="shared" si="16"/>
        <v>0</v>
      </c>
      <c r="X30" s="26">
        <f t="shared" si="17"/>
        <v>0</v>
      </c>
      <c r="Y30" s="26">
        <f t="shared" si="18"/>
        <v>10</v>
      </c>
      <c r="Z30" s="19">
        <f t="shared" si="19"/>
        <v>30</v>
      </c>
      <c r="AA30" s="18"/>
    </row>
    <row r="31" spans="1:27" ht="19.899999999999999" hidden="1" customHeight="1" x14ac:dyDescent="0.3">
      <c r="A31" s="30">
        <v>87</v>
      </c>
      <c r="B31" s="30" t="s">
        <v>101</v>
      </c>
      <c r="C31" s="30" t="s">
        <v>84</v>
      </c>
      <c r="D31" s="30" t="s">
        <v>66</v>
      </c>
      <c r="E31" s="30" t="s">
        <v>102</v>
      </c>
      <c r="F31" s="31">
        <v>33174</v>
      </c>
      <c r="G31" s="32">
        <v>1</v>
      </c>
      <c r="H31" s="16"/>
      <c r="I31" s="32"/>
      <c r="J31" s="38">
        <v>0</v>
      </c>
      <c r="K31" s="17">
        <v>0</v>
      </c>
      <c r="L31" s="17">
        <v>0</v>
      </c>
      <c r="M31" s="17">
        <v>0</v>
      </c>
      <c r="N31" s="17">
        <v>1</v>
      </c>
      <c r="O31" s="20">
        <v>0</v>
      </c>
      <c r="P31" s="17">
        <v>0</v>
      </c>
      <c r="Q31" s="33">
        <f t="shared" si="10"/>
        <v>29.852054794520548</v>
      </c>
      <c r="R31" s="26">
        <f t="shared" si="11"/>
        <v>0</v>
      </c>
      <c r="S31" s="26">
        <f t="shared" si="12"/>
        <v>0</v>
      </c>
      <c r="T31" s="26">
        <f t="shared" si="13"/>
        <v>0</v>
      </c>
      <c r="U31" s="26">
        <f t="shared" si="14"/>
        <v>0</v>
      </c>
      <c r="V31" s="26">
        <f t="shared" si="15"/>
        <v>5</v>
      </c>
      <c r="W31" s="26">
        <f t="shared" si="16"/>
        <v>0</v>
      </c>
      <c r="X31" s="26">
        <f t="shared" si="17"/>
        <v>0</v>
      </c>
      <c r="Y31" s="26">
        <f t="shared" si="18"/>
        <v>10</v>
      </c>
      <c r="Z31" s="19">
        <f t="shared" si="19"/>
        <v>15</v>
      </c>
      <c r="AA31" s="18"/>
    </row>
    <row r="32" spans="1:27" ht="19.899999999999999" hidden="1" customHeight="1" x14ac:dyDescent="0.3">
      <c r="A32" s="30">
        <v>102</v>
      </c>
      <c r="B32" s="30" t="s">
        <v>104</v>
      </c>
      <c r="C32" s="30" t="s">
        <v>105</v>
      </c>
      <c r="D32" s="30" t="s">
        <v>34</v>
      </c>
      <c r="E32" s="30" t="s">
        <v>106</v>
      </c>
      <c r="F32" s="31">
        <v>34519</v>
      </c>
      <c r="G32" s="32">
        <v>2</v>
      </c>
      <c r="H32" s="16"/>
      <c r="I32" s="32"/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20">
        <v>2</v>
      </c>
      <c r="P32" s="17">
        <v>0</v>
      </c>
      <c r="Q32" s="33">
        <f t="shared" si="10"/>
        <v>26.167123287671235</v>
      </c>
      <c r="R32" s="26">
        <f t="shared" si="11"/>
        <v>0</v>
      </c>
      <c r="S32" s="26">
        <f t="shared" si="12"/>
        <v>0</v>
      </c>
      <c r="T32" s="26">
        <f t="shared" si="13"/>
        <v>0</v>
      </c>
      <c r="U32" s="26">
        <f t="shared" si="14"/>
        <v>0</v>
      </c>
      <c r="V32" s="26">
        <f t="shared" si="15"/>
        <v>0</v>
      </c>
      <c r="W32" s="26">
        <f t="shared" si="16"/>
        <v>20</v>
      </c>
      <c r="X32" s="26">
        <f t="shared" si="17"/>
        <v>0</v>
      </c>
      <c r="Y32" s="26">
        <f t="shared" si="18"/>
        <v>10</v>
      </c>
      <c r="Z32" s="19">
        <f t="shared" si="19"/>
        <v>30</v>
      </c>
      <c r="AA32" s="18"/>
    </row>
    <row r="33" spans="1:27" ht="19.899999999999999" hidden="1" customHeight="1" x14ac:dyDescent="0.3">
      <c r="A33" s="30">
        <v>110</v>
      </c>
      <c r="B33" s="30" t="s">
        <v>110</v>
      </c>
      <c r="C33" s="30" t="s">
        <v>92</v>
      </c>
      <c r="D33" s="30" t="s">
        <v>47</v>
      </c>
      <c r="E33" s="30" t="s">
        <v>111</v>
      </c>
      <c r="F33" s="31">
        <v>27260</v>
      </c>
      <c r="G33" s="32">
        <v>1</v>
      </c>
      <c r="H33" s="16"/>
      <c r="I33" s="32"/>
      <c r="J33" s="38">
        <v>0</v>
      </c>
      <c r="K33" s="17">
        <v>0</v>
      </c>
      <c r="L33" s="17">
        <v>5</v>
      </c>
      <c r="M33" s="17">
        <v>0</v>
      </c>
      <c r="N33" s="17">
        <v>2</v>
      </c>
      <c r="O33" s="20">
        <v>0</v>
      </c>
      <c r="P33" s="17">
        <v>0</v>
      </c>
      <c r="Q33" s="33">
        <f t="shared" si="10"/>
        <v>46.054794520547944</v>
      </c>
      <c r="R33" s="26">
        <f t="shared" si="11"/>
        <v>0</v>
      </c>
      <c r="S33" s="26">
        <f t="shared" si="12"/>
        <v>0</v>
      </c>
      <c r="T33" s="26">
        <f t="shared" si="13"/>
        <v>40</v>
      </c>
      <c r="U33" s="26">
        <f t="shared" si="14"/>
        <v>0</v>
      </c>
      <c r="V33" s="26">
        <f t="shared" si="15"/>
        <v>10</v>
      </c>
      <c r="W33" s="26">
        <f t="shared" si="16"/>
        <v>0</v>
      </c>
      <c r="X33" s="26">
        <f t="shared" si="17"/>
        <v>0</v>
      </c>
      <c r="Y33" s="26">
        <f t="shared" si="18"/>
        <v>10</v>
      </c>
      <c r="Z33" s="19">
        <f t="shared" si="19"/>
        <v>60</v>
      </c>
      <c r="AA33" s="18"/>
    </row>
    <row r="34" spans="1:27" ht="19.899999999999999" hidden="1" customHeight="1" x14ac:dyDescent="0.3">
      <c r="A34" s="30">
        <v>124</v>
      </c>
      <c r="B34" s="30" t="s">
        <v>112</v>
      </c>
      <c r="C34" s="30" t="s">
        <v>53</v>
      </c>
      <c r="D34" s="30" t="s">
        <v>60</v>
      </c>
      <c r="E34" s="30" t="s">
        <v>113</v>
      </c>
      <c r="F34" s="31">
        <v>28856</v>
      </c>
      <c r="G34" s="32">
        <v>1</v>
      </c>
      <c r="H34" s="16"/>
      <c r="I34" s="32"/>
      <c r="J34" s="38">
        <v>0</v>
      </c>
      <c r="K34" s="17">
        <v>0</v>
      </c>
      <c r="L34" s="17">
        <v>0</v>
      </c>
      <c r="M34" s="17">
        <v>0</v>
      </c>
      <c r="N34" s="17">
        <v>2</v>
      </c>
      <c r="O34" s="20">
        <v>0</v>
      </c>
      <c r="P34" s="17">
        <v>0</v>
      </c>
      <c r="Q34" s="33">
        <f t="shared" si="10"/>
        <v>41.682191780821917</v>
      </c>
      <c r="R34" s="26">
        <f t="shared" si="11"/>
        <v>0</v>
      </c>
      <c r="S34" s="26">
        <f t="shared" si="12"/>
        <v>0</v>
      </c>
      <c r="T34" s="26">
        <f t="shared" si="13"/>
        <v>0</v>
      </c>
      <c r="U34" s="26">
        <f t="shared" si="14"/>
        <v>0</v>
      </c>
      <c r="V34" s="26">
        <f t="shared" si="15"/>
        <v>10</v>
      </c>
      <c r="W34" s="26">
        <f t="shared" si="16"/>
        <v>0</v>
      </c>
      <c r="X34" s="26">
        <f t="shared" si="17"/>
        <v>0</v>
      </c>
      <c r="Y34" s="26">
        <f t="shared" si="18"/>
        <v>10</v>
      </c>
      <c r="Z34" s="19">
        <f t="shared" si="19"/>
        <v>20</v>
      </c>
      <c r="AA34" s="18"/>
    </row>
    <row r="35" spans="1:27" ht="19.899999999999999" hidden="1" customHeight="1" x14ac:dyDescent="0.3">
      <c r="A35" s="30">
        <v>125</v>
      </c>
      <c r="B35" s="30" t="s">
        <v>114</v>
      </c>
      <c r="C35" s="30" t="s">
        <v>50</v>
      </c>
      <c r="D35" s="30" t="s">
        <v>60</v>
      </c>
      <c r="E35" s="30" t="s">
        <v>115</v>
      </c>
      <c r="F35" s="31">
        <v>27600</v>
      </c>
      <c r="G35" s="32">
        <v>1</v>
      </c>
      <c r="H35" s="16"/>
      <c r="I35" s="32"/>
      <c r="J35" s="17">
        <v>0</v>
      </c>
      <c r="K35" s="17">
        <v>0</v>
      </c>
      <c r="L35" s="17">
        <v>0</v>
      </c>
      <c r="M35" s="17">
        <v>0</v>
      </c>
      <c r="N35" s="17">
        <v>2</v>
      </c>
      <c r="O35" s="20">
        <v>0</v>
      </c>
      <c r="P35" s="17">
        <v>80</v>
      </c>
      <c r="Q35" s="33">
        <f t="shared" si="10"/>
        <v>45.123287671232873</v>
      </c>
      <c r="R35" s="26">
        <f t="shared" si="11"/>
        <v>0</v>
      </c>
      <c r="S35" s="26">
        <f t="shared" si="12"/>
        <v>0</v>
      </c>
      <c r="T35" s="26">
        <f t="shared" si="13"/>
        <v>0</v>
      </c>
      <c r="U35" s="26">
        <f t="shared" si="14"/>
        <v>0</v>
      </c>
      <c r="V35" s="26">
        <f t="shared" si="15"/>
        <v>10</v>
      </c>
      <c r="W35" s="26">
        <f t="shared" si="16"/>
        <v>0</v>
      </c>
      <c r="X35" s="26">
        <f t="shared" si="17"/>
        <v>17</v>
      </c>
      <c r="Y35" s="26">
        <f t="shared" si="18"/>
        <v>10</v>
      </c>
      <c r="Z35" s="19">
        <f t="shared" si="19"/>
        <v>37</v>
      </c>
      <c r="AA35" s="18"/>
    </row>
    <row r="36" spans="1:27" ht="19.899999999999999" hidden="1" customHeight="1" x14ac:dyDescent="0.3">
      <c r="A36" s="30">
        <v>126</v>
      </c>
      <c r="B36" s="30" t="s">
        <v>116</v>
      </c>
      <c r="C36" s="30" t="s">
        <v>117</v>
      </c>
      <c r="D36" s="30" t="s">
        <v>118</v>
      </c>
      <c r="E36" s="30" t="s">
        <v>237</v>
      </c>
      <c r="F36" s="31">
        <v>30356</v>
      </c>
      <c r="G36" s="32">
        <v>1</v>
      </c>
      <c r="H36" s="16"/>
      <c r="I36" s="32"/>
      <c r="J36" s="38">
        <v>0</v>
      </c>
      <c r="K36" s="17">
        <v>0</v>
      </c>
      <c r="L36" s="17">
        <v>0</v>
      </c>
      <c r="M36" s="17">
        <v>0</v>
      </c>
      <c r="N36" s="17">
        <v>1</v>
      </c>
      <c r="O36" s="20">
        <v>0</v>
      </c>
      <c r="P36" s="17">
        <v>0</v>
      </c>
      <c r="Q36" s="33">
        <f t="shared" si="10"/>
        <v>37.57260273972603</v>
      </c>
      <c r="R36" s="26">
        <f t="shared" si="11"/>
        <v>0</v>
      </c>
      <c r="S36" s="26">
        <f t="shared" si="12"/>
        <v>0</v>
      </c>
      <c r="T36" s="26">
        <f t="shared" si="13"/>
        <v>0</v>
      </c>
      <c r="U36" s="26">
        <f t="shared" si="14"/>
        <v>0</v>
      </c>
      <c r="V36" s="26">
        <f t="shared" si="15"/>
        <v>5</v>
      </c>
      <c r="W36" s="26">
        <f t="shared" si="16"/>
        <v>0</v>
      </c>
      <c r="X36" s="26">
        <f t="shared" si="17"/>
        <v>0</v>
      </c>
      <c r="Y36" s="26">
        <f t="shared" si="18"/>
        <v>10</v>
      </c>
      <c r="Z36" s="19">
        <f t="shared" si="19"/>
        <v>15</v>
      </c>
      <c r="AA36" s="18"/>
    </row>
    <row r="37" spans="1:27" ht="19.899999999999999" hidden="1" customHeight="1" x14ac:dyDescent="0.3">
      <c r="A37" s="30">
        <v>142</v>
      </c>
      <c r="B37" s="30" t="s">
        <v>122</v>
      </c>
      <c r="C37" s="30" t="s">
        <v>123</v>
      </c>
      <c r="D37" s="30" t="s">
        <v>66</v>
      </c>
      <c r="E37" s="30" t="s">
        <v>124</v>
      </c>
      <c r="F37" s="31">
        <v>31507</v>
      </c>
      <c r="G37" s="32">
        <v>1</v>
      </c>
      <c r="H37" s="16"/>
      <c r="I37" s="32"/>
      <c r="J37" s="17">
        <v>0</v>
      </c>
      <c r="K37" s="17">
        <v>0</v>
      </c>
      <c r="L37" s="17">
        <v>0</v>
      </c>
      <c r="M37" s="35">
        <v>3</v>
      </c>
      <c r="N37" s="17">
        <v>0</v>
      </c>
      <c r="O37" s="20">
        <v>0</v>
      </c>
      <c r="P37" s="17">
        <v>0</v>
      </c>
      <c r="Q37" s="33">
        <f t="shared" ref="Q37:Q43" si="20">(DATE(2020,8,27)-F37)/365</f>
        <v>34.419178082191777</v>
      </c>
      <c r="R37" s="26">
        <f t="shared" ref="R37:R43" si="21">J37*17</f>
        <v>0</v>
      </c>
      <c r="S37" s="26">
        <f t="shared" ref="S37:S43" si="22">K37</f>
        <v>0</v>
      </c>
      <c r="T37" s="26">
        <f t="shared" ref="T37:T43" si="23">IF(L37=0,0,IF(L37=3,20,IF(L37=4,30,IF(L37=5,40,IF(L37=6,50,IF(L37=7,60,IF(L37=8,70,IF(L37=9,80,IF(L37=10,90)))))))))</f>
        <v>0</v>
      </c>
      <c r="U37" s="26">
        <f t="shared" ref="U37:U43" si="24">IF(M37=3,15,IF(M37=0,0))</f>
        <v>15</v>
      </c>
      <c r="V37" s="26">
        <f t="shared" ref="V37:V43" si="25">IF(N37=0,0,IF(N37=1,5,IF(N37=2,10,IF(N37&gt;=3,(N37-1)*10))))</f>
        <v>0</v>
      </c>
      <c r="W37" s="26">
        <f t="shared" ref="W37:W43" si="26">O37*10</f>
        <v>0</v>
      </c>
      <c r="X37" s="26">
        <f t="shared" ref="X37:X43" si="27">IF(P37&lt;50,0,IF(P37&lt;=59,10,IF(P37&lt;=66,12,IF(P37&lt;=69,15,IF(P37&gt;=70,17)))))</f>
        <v>0</v>
      </c>
      <c r="Y37" s="26">
        <f t="shared" ref="Y37:Y43" si="28">IF(Q37=0,0,IF(Q37&lt;=50,10,20))</f>
        <v>10</v>
      </c>
      <c r="Z37" s="19">
        <f t="shared" ref="Z37:Z43" si="29">R37+T37+U37+V37+W37+X37+Y37+S37</f>
        <v>25</v>
      </c>
      <c r="AA37" s="18"/>
    </row>
    <row r="38" spans="1:27" ht="19.899999999999999" hidden="1" customHeight="1" x14ac:dyDescent="0.3">
      <c r="A38" s="30">
        <v>147</v>
      </c>
      <c r="B38" s="30" t="s">
        <v>125</v>
      </c>
      <c r="C38" s="30" t="s">
        <v>91</v>
      </c>
      <c r="D38" s="30" t="s">
        <v>34</v>
      </c>
      <c r="E38" s="30" t="s">
        <v>126</v>
      </c>
      <c r="F38" s="31">
        <v>27449</v>
      </c>
      <c r="G38" s="32">
        <v>1</v>
      </c>
      <c r="H38" s="16"/>
      <c r="I38" s="32"/>
      <c r="J38" s="17">
        <v>0</v>
      </c>
      <c r="K38" s="17">
        <v>0</v>
      </c>
      <c r="L38" s="17">
        <v>0</v>
      </c>
      <c r="M38" s="17">
        <v>0</v>
      </c>
      <c r="N38" s="17">
        <v>2</v>
      </c>
      <c r="O38" s="20">
        <v>0</v>
      </c>
      <c r="P38" s="17">
        <v>0</v>
      </c>
      <c r="Q38" s="33">
        <f t="shared" si="20"/>
        <v>45.536986301369865</v>
      </c>
      <c r="R38" s="26">
        <f t="shared" si="21"/>
        <v>0</v>
      </c>
      <c r="S38" s="26">
        <f t="shared" si="22"/>
        <v>0</v>
      </c>
      <c r="T38" s="26">
        <f t="shared" si="23"/>
        <v>0</v>
      </c>
      <c r="U38" s="26">
        <f t="shared" si="24"/>
        <v>0</v>
      </c>
      <c r="V38" s="26">
        <f t="shared" si="25"/>
        <v>10</v>
      </c>
      <c r="W38" s="26">
        <f t="shared" si="26"/>
        <v>0</v>
      </c>
      <c r="X38" s="26">
        <f t="shared" si="27"/>
        <v>0</v>
      </c>
      <c r="Y38" s="26">
        <f t="shared" si="28"/>
        <v>10</v>
      </c>
      <c r="Z38" s="19">
        <f t="shared" si="29"/>
        <v>20</v>
      </c>
      <c r="AA38" s="18"/>
    </row>
    <row r="39" spans="1:27" ht="19.899999999999999" hidden="1" customHeight="1" x14ac:dyDescent="0.3">
      <c r="A39" s="30">
        <v>163</v>
      </c>
      <c r="B39" s="30" t="s">
        <v>128</v>
      </c>
      <c r="C39" s="30" t="s">
        <v>53</v>
      </c>
      <c r="D39" s="30" t="s">
        <v>46</v>
      </c>
      <c r="E39" s="30" t="s">
        <v>129</v>
      </c>
      <c r="F39" s="31">
        <v>25999</v>
      </c>
      <c r="G39" s="32">
        <v>1</v>
      </c>
      <c r="H39" s="16"/>
      <c r="I39" s="32"/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20">
        <v>0</v>
      </c>
      <c r="P39" s="17">
        <v>0</v>
      </c>
      <c r="Q39" s="33">
        <f t="shared" si="20"/>
        <v>49.509589041095893</v>
      </c>
      <c r="R39" s="26">
        <f t="shared" si="21"/>
        <v>0</v>
      </c>
      <c r="S39" s="26">
        <f t="shared" si="22"/>
        <v>0</v>
      </c>
      <c r="T39" s="26">
        <f t="shared" si="23"/>
        <v>0</v>
      </c>
      <c r="U39" s="26">
        <f t="shared" si="24"/>
        <v>0</v>
      </c>
      <c r="V39" s="26">
        <f t="shared" si="25"/>
        <v>0</v>
      </c>
      <c r="W39" s="26">
        <f t="shared" si="26"/>
        <v>0</v>
      </c>
      <c r="X39" s="26">
        <f t="shared" si="27"/>
        <v>0</v>
      </c>
      <c r="Y39" s="26">
        <f t="shared" si="28"/>
        <v>10</v>
      </c>
      <c r="Z39" s="19">
        <f t="shared" si="29"/>
        <v>10</v>
      </c>
      <c r="AA39" s="18"/>
    </row>
    <row r="40" spans="1:27" ht="19.899999999999999" hidden="1" customHeight="1" x14ac:dyDescent="0.3">
      <c r="A40" s="30">
        <v>173</v>
      </c>
      <c r="B40" s="30" t="s">
        <v>131</v>
      </c>
      <c r="C40" s="30" t="s">
        <v>53</v>
      </c>
      <c r="D40" s="30" t="s">
        <v>46</v>
      </c>
      <c r="E40" s="30" t="s">
        <v>132</v>
      </c>
      <c r="F40" s="31">
        <v>30616</v>
      </c>
      <c r="G40" s="32">
        <v>1</v>
      </c>
      <c r="H40" s="16"/>
      <c r="I40" s="32"/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20">
        <v>0</v>
      </c>
      <c r="P40" s="17">
        <v>0</v>
      </c>
      <c r="Q40" s="33">
        <f t="shared" si="20"/>
        <v>36.860273972602741</v>
      </c>
      <c r="R40" s="26">
        <f t="shared" si="21"/>
        <v>0</v>
      </c>
      <c r="S40" s="26">
        <f t="shared" si="22"/>
        <v>0</v>
      </c>
      <c r="T40" s="26">
        <f t="shared" si="23"/>
        <v>0</v>
      </c>
      <c r="U40" s="26">
        <f t="shared" si="24"/>
        <v>0</v>
      </c>
      <c r="V40" s="26">
        <f t="shared" si="25"/>
        <v>0</v>
      </c>
      <c r="W40" s="26">
        <f t="shared" si="26"/>
        <v>0</v>
      </c>
      <c r="X40" s="26">
        <f t="shared" si="27"/>
        <v>0</v>
      </c>
      <c r="Y40" s="26">
        <f t="shared" si="28"/>
        <v>10</v>
      </c>
      <c r="Z40" s="19">
        <f t="shared" si="29"/>
        <v>10</v>
      </c>
      <c r="AA40" s="18"/>
    </row>
    <row r="41" spans="1:27" ht="19.899999999999999" hidden="1" customHeight="1" x14ac:dyDescent="0.3">
      <c r="A41" s="30">
        <v>175</v>
      </c>
      <c r="B41" s="30" t="s">
        <v>67</v>
      </c>
      <c r="C41" s="30" t="s">
        <v>71</v>
      </c>
      <c r="D41" s="30" t="s">
        <v>107</v>
      </c>
      <c r="E41" s="30" t="s">
        <v>133</v>
      </c>
      <c r="F41" s="31">
        <v>36091</v>
      </c>
      <c r="G41" s="32">
        <v>1</v>
      </c>
      <c r="H41" s="16"/>
      <c r="I41" s="32"/>
      <c r="J41" s="38">
        <v>0</v>
      </c>
      <c r="K41" s="17">
        <v>0</v>
      </c>
      <c r="L41" s="17">
        <v>0</v>
      </c>
      <c r="M41" s="17">
        <v>0</v>
      </c>
      <c r="N41" s="17">
        <v>0</v>
      </c>
      <c r="O41" s="20">
        <v>0</v>
      </c>
      <c r="P41" s="17">
        <v>0</v>
      </c>
      <c r="Q41" s="33">
        <f t="shared" si="20"/>
        <v>21.860273972602741</v>
      </c>
      <c r="R41" s="26">
        <f t="shared" si="21"/>
        <v>0</v>
      </c>
      <c r="S41" s="26">
        <f t="shared" si="22"/>
        <v>0</v>
      </c>
      <c r="T41" s="26">
        <f t="shared" si="23"/>
        <v>0</v>
      </c>
      <c r="U41" s="26">
        <f t="shared" si="24"/>
        <v>0</v>
      </c>
      <c r="V41" s="26">
        <f t="shared" si="25"/>
        <v>0</v>
      </c>
      <c r="W41" s="26">
        <f t="shared" si="26"/>
        <v>0</v>
      </c>
      <c r="X41" s="26">
        <f t="shared" si="27"/>
        <v>0</v>
      </c>
      <c r="Y41" s="26">
        <f t="shared" si="28"/>
        <v>10</v>
      </c>
      <c r="Z41" s="19">
        <f t="shared" si="29"/>
        <v>10</v>
      </c>
      <c r="AA41" s="18"/>
    </row>
    <row r="42" spans="1:27" ht="19.899999999999999" hidden="1" customHeight="1" x14ac:dyDescent="0.3">
      <c r="A42" s="30">
        <v>177</v>
      </c>
      <c r="B42" s="30" t="s">
        <v>134</v>
      </c>
      <c r="C42" s="30" t="s">
        <v>135</v>
      </c>
      <c r="D42" s="30" t="s">
        <v>109</v>
      </c>
      <c r="E42" s="30" t="s">
        <v>136</v>
      </c>
      <c r="F42" s="31">
        <v>29080</v>
      </c>
      <c r="G42" s="32">
        <v>1</v>
      </c>
      <c r="H42" s="16"/>
      <c r="I42" s="32"/>
      <c r="J42" s="38">
        <v>0</v>
      </c>
      <c r="K42" s="17">
        <v>0</v>
      </c>
      <c r="L42" s="17">
        <v>0</v>
      </c>
      <c r="M42" s="35">
        <v>3</v>
      </c>
      <c r="N42" s="17">
        <v>3</v>
      </c>
      <c r="O42" s="20">
        <v>0</v>
      </c>
      <c r="P42" s="17">
        <v>0</v>
      </c>
      <c r="Q42" s="33">
        <f t="shared" si="20"/>
        <v>41.06849315068493</v>
      </c>
      <c r="R42" s="26">
        <f t="shared" si="21"/>
        <v>0</v>
      </c>
      <c r="S42" s="26">
        <f t="shared" si="22"/>
        <v>0</v>
      </c>
      <c r="T42" s="26">
        <f t="shared" si="23"/>
        <v>0</v>
      </c>
      <c r="U42" s="26">
        <f t="shared" si="24"/>
        <v>15</v>
      </c>
      <c r="V42" s="26">
        <f t="shared" si="25"/>
        <v>20</v>
      </c>
      <c r="W42" s="26">
        <f t="shared" si="26"/>
        <v>0</v>
      </c>
      <c r="X42" s="26">
        <f t="shared" si="27"/>
        <v>0</v>
      </c>
      <c r="Y42" s="26">
        <f t="shared" si="28"/>
        <v>10</v>
      </c>
      <c r="Z42" s="19">
        <f t="shared" si="29"/>
        <v>45</v>
      </c>
      <c r="AA42" s="18"/>
    </row>
    <row r="43" spans="1:27" ht="19.899999999999999" hidden="1" customHeight="1" x14ac:dyDescent="0.3">
      <c r="A43" s="30">
        <v>179</v>
      </c>
      <c r="B43" s="30" t="s">
        <v>138</v>
      </c>
      <c r="C43" s="30" t="s">
        <v>71</v>
      </c>
      <c r="D43" s="30" t="s">
        <v>79</v>
      </c>
      <c r="E43" s="30" t="s">
        <v>139</v>
      </c>
      <c r="F43" s="31">
        <v>27919</v>
      </c>
      <c r="G43" s="32">
        <v>1</v>
      </c>
      <c r="H43" s="16"/>
      <c r="I43" s="32"/>
      <c r="J43" s="39">
        <v>62</v>
      </c>
      <c r="K43" s="37">
        <v>462</v>
      </c>
      <c r="L43" s="17">
        <v>0</v>
      </c>
      <c r="M43" s="17">
        <v>0</v>
      </c>
      <c r="N43" s="17">
        <v>1</v>
      </c>
      <c r="O43" s="20">
        <v>2</v>
      </c>
      <c r="P43" s="17">
        <v>0</v>
      </c>
      <c r="Q43" s="33">
        <f t="shared" si="20"/>
        <v>44.249315068493154</v>
      </c>
      <c r="R43" s="26">
        <f t="shared" si="21"/>
        <v>1054</v>
      </c>
      <c r="S43" s="26">
        <f t="shared" si="22"/>
        <v>462</v>
      </c>
      <c r="T43" s="26">
        <f t="shared" si="23"/>
        <v>0</v>
      </c>
      <c r="U43" s="26">
        <f t="shared" si="24"/>
        <v>0</v>
      </c>
      <c r="V43" s="26">
        <f t="shared" si="25"/>
        <v>5</v>
      </c>
      <c r="W43" s="26">
        <f t="shared" si="26"/>
        <v>20</v>
      </c>
      <c r="X43" s="26">
        <f t="shared" si="27"/>
        <v>0</v>
      </c>
      <c r="Y43" s="26">
        <f t="shared" si="28"/>
        <v>10</v>
      </c>
      <c r="Z43" s="19">
        <f t="shared" si="29"/>
        <v>1551</v>
      </c>
      <c r="AA43" s="18"/>
    </row>
    <row r="44" spans="1:27" ht="19.899999999999999" hidden="1" customHeight="1" x14ac:dyDescent="0.3">
      <c r="A44" s="30">
        <v>203</v>
      </c>
      <c r="B44" s="30" t="s">
        <v>143</v>
      </c>
      <c r="C44" s="30" t="s">
        <v>47</v>
      </c>
      <c r="D44" s="30" t="s">
        <v>82</v>
      </c>
      <c r="E44" s="30" t="s">
        <v>144</v>
      </c>
      <c r="F44" s="31">
        <v>25440</v>
      </c>
      <c r="G44" s="32">
        <v>1</v>
      </c>
      <c r="H44" s="16"/>
      <c r="I44" s="32"/>
      <c r="J44" s="38">
        <v>0</v>
      </c>
      <c r="K44" s="17">
        <v>0</v>
      </c>
      <c r="L44" s="17">
        <v>0</v>
      </c>
      <c r="M44" s="35">
        <v>3</v>
      </c>
      <c r="N44" s="17">
        <v>1</v>
      </c>
      <c r="O44" s="20">
        <v>0</v>
      </c>
      <c r="P44" s="17">
        <v>90</v>
      </c>
      <c r="Q44" s="33">
        <f t="shared" ref="Q44:Q50" si="30">(DATE(2020,8,27)-F44)/365</f>
        <v>51.041095890410958</v>
      </c>
      <c r="R44" s="26">
        <f t="shared" ref="R44:R50" si="31">J44*17</f>
        <v>0</v>
      </c>
      <c r="S44" s="26">
        <f t="shared" ref="S44:S50" si="32">K44</f>
        <v>0</v>
      </c>
      <c r="T44" s="26">
        <f t="shared" ref="T44:T50" si="33">IF(L44=0,0,IF(L44=3,20,IF(L44=4,30,IF(L44=5,40,IF(L44=6,50,IF(L44=7,60,IF(L44=8,70,IF(L44=9,80,IF(L44=10,90)))))))))</f>
        <v>0</v>
      </c>
      <c r="U44" s="26">
        <f t="shared" ref="U44:U50" si="34">IF(M44=3,15,IF(M44=0,0))</f>
        <v>15</v>
      </c>
      <c r="V44" s="26">
        <f t="shared" ref="V44:V50" si="35">IF(N44=0,0,IF(N44=1,5,IF(N44=2,10,IF(N44&gt;=3,(N44-1)*10))))</f>
        <v>5</v>
      </c>
      <c r="W44" s="26">
        <f t="shared" ref="W44:W50" si="36">O44*10</f>
        <v>0</v>
      </c>
      <c r="X44" s="26">
        <f t="shared" ref="X44:X50" si="37">IF(P44&lt;50,0,IF(P44&lt;=59,10,IF(P44&lt;=66,12,IF(P44&lt;=69,15,IF(P44&gt;=70,17)))))</f>
        <v>17</v>
      </c>
      <c r="Y44" s="26">
        <f t="shared" ref="Y44:Y50" si="38">IF(Q44=0,0,IF(Q44&lt;=50,10,20))</f>
        <v>20</v>
      </c>
      <c r="Z44" s="19">
        <f t="shared" ref="Z44:Z50" si="39">R44+T44+U44+V44+W44+X44+Y44+S44</f>
        <v>57</v>
      </c>
      <c r="AA44" s="18"/>
    </row>
    <row r="45" spans="1:27" ht="19.899999999999999" hidden="1" customHeight="1" x14ac:dyDescent="0.3">
      <c r="A45" s="30">
        <v>223</v>
      </c>
      <c r="B45" s="30" t="s">
        <v>147</v>
      </c>
      <c r="C45" s="30" t="s">
        <v>68</v>
      </c>
      <c r="D45" s="30" t="s">
        <v>148</v>
      </c>
      <c r="E45" s="30" t="s">
        <v>149</v>
      </c>
      <c r="F45" s="31">
        <v>27456</v>
      </c>
      <c r="G45" s="32">
        <v>1</v>
      </c>
      <c r="H45" s="16"/>
      <c r="I45" s="32"/>
      <c r="J45" s="17">
        <v>0</v>
      </c>
      <c r="K45" s="17">
        <v>0</v>
      </c>
      <c r="L45" s="17">
        <v>0</v>
      </c>
      <c r="M45" s="35">
        <v>3</v>
      </c>
      <c r="N45" s="17">
        <v>3</v>
      </c>
      <c r="O45" s="20">
        <v>0</v>
      </c>
      <c r="P45" s="17">
        <v>0</v>
      </c>
      <c r="Q45" s="33">
        <f t="shared" si="30"/>
        <v>45.517808219178079</v>
      </c>
      <c r="R45" s="26">
        <f t="shared" si="31"/>
        <v>0</v>
      </c>
      <c r="S45" s="26">
        <f t="shared" si="32"/>
        <v>0</v>
      </c>
      <c r="T45" s="26">
        <f t="shared" si="33"/>
        <v>0</v>
      </c>
      <c r="U45" s="26">
        <f t="shared" si="34"/>
        <v>15</v>
      </c>
      <c r="V45" s="26">
        <f t="shared" si="35"/>
        <v>20</v>
      </c>
      <c r="W45" s="26">
        <f t="shared" si="36"/>
        <v>0</v>
      </c>
      <c r="X45" s="26">
        <f t="shared" si="37"/>
        <v>0</v>
      </c>
      <c r="Y45" s="26">
        <f t="shared" si="38"/>
        <v>10</v>
      </c>
      <c r="Z45" s="19">
        <f t="shared" si="39"/>
        <v>45</v>
      </c>
      <c r="AA45" s="18"/>
    </row>
    <row r="46" spans="1:27" ht="19.899999999999999" hidden="1" customHeight="1" x14ac:dyDescent="0.3">
      <c r="A46" s="30">
        <v>225</v>
      </c>
      <c r="B46" s="30" t="s">
        <v>151</v>
      </c>
      <c r="C46" s="30" t="s">
        <v>91</v>
      </c>
      <c r="D46" s="30" t="s">
        <v>66</v>
      </c>
      <c r="E46" s="30" t="s">
        <v>152</v>
      </c>
      <c r="F46" s="31">
        <v>29696</v>
      </c>
      <c r="G46" s="32">
        <v>1</v>
      </c>
      <c r="H46" s="16"/>
      <c r="I46" s="32"/>
      <c r="J46" s="17">
        <v>0</v>
      </c>
      <c r="K46" s="17">
        <v>0</v>
      </c>
      <c r="L46" s="17">
        <v>4</v>
      </c>
      <c r="M46" s="17">
        <v>0</v>
      </c>
      <c r="N46" s="17">
        <v>1</v>
      </c>
      <c r="O46" s="20">
        <v>0</v>
      </c>
      <c r="P46" s="17">
        <v>0</v>
      </c>
      <c r="Q46" s="33">
        <f t="shared" si="30"/>
        <v>39.38082191780822</v>
      </c>
      <c r="R46" s="26">
        <f t="shared" si="31"/>
        <v>0</v>
      </c>
      <c r="S46" s="26">
        <f t="shared" si="32"/>
        <v>0</v>
      </c>
      <c r="T46" s="26">
        <f t="shared" si="33"/>
        <v>30</v>
      </c>
      <c r="U46" s="26">
        <f t="shared" si="34"/>
        <v>0</v>
      </c>
      <c r="V46" s="26">
        <f t="shared" si="35"/>
        <v>5</v>
      </c>
      <c r="W46" s="26">
        <f t="shared" si="36"/>
        <v>0</v>
      </c>
      <c r="X46" s="26">
        <f t="shared" si="37"/>
        <v>0</v>
      </c>
      <c r="Y46" s="26">
        <f t="shared" si="38"/>
        <v>10</v>
      </c>
      <c r="Z46" s="19">
        <f t="shared" si="39"/>
        <v>45</v>
      </c>
      <c r="AA46" s="18"/>
    </row>
    <row r="47" spans="1:27" ht="19.899999999999999" hidden="1" customHeight="1" x14ac:dyDescent="0.3">
      <c r="A47" s="30">
        <v>244</v>
      </c>
      <c r="B47" s="30" t="s">
        <v>154</v>
      </c>
      <c r="C47" s="30" t="s">
        <v>91</v>
      </c>
      <c r="D47" s="30" t="s">
        <v>93</v>
      </c>
      <c r="E47" s="30" t="s">
        <v>155</v>
      </c>
      <c r="F47" s="31">
        <v>28481</v>
      </c>
      <c r="G47" s="32">
        <v>1</v>
      </c>
      <c r="H47" s="16"/>
      <c r="I47" s="32"/>
      <c r="J47" s="38">
        <v>0</v>
      </c>
      <c r="K47" s="17">
        <v>0</v>
      </c>
      <c r="L47" s="17">
        <v>0</v>
      </c>
      <c r="M47" s="17">
        <v>0</v>
      </c>
      <c r="N47" s="17">
        <v>1</v>
      </c>
      <c r="O47" s="20">
        <v>0</v>
      </c>
      <c r="P47" s="17">
        <v>0</v>
      </c>
      <c r="Q47" s="33">
        <f t="shared" si="30"/>
        <v>42.709589041095889</v>
      </c>
      <c r="R47" s="26">
        <f t="shared" si="31"/>
        <v>0</v>
      </c>
      <c r="S47" s="26">
        <f t="shared" si="32"/>
        <v>0</v>
      </c>
      <c r="T47" s="26">
        <f t="shared" si="33"/>
        <v>0</v>
      </c>
      <c r="U47" s="26">
        <f t="shared" si="34"/>
        <v>0</v>
      </c>
      <c r="V47" s="26">
        <f t="shared" si="35"/>
        <v>5</v>
      </c>
      <c r="W47" s="26">
        <f t="shared" si="36"/>
        <v>0</v>
      </c>
      <c r="X47" s="26">
        <f t="shared" si="37"/>
        <v>0</v>
      </c>
      <c r="Y47" s="26">
        <f t="shared" si="38"/>
        <v>10</v>
      </c>
      <c r="Z47" s="19">
        <f t="shared" si="39"/>
        <v>15</v>
      </c>
      <c r="AA47" s="18"/>
    </row>
    <row r="48" spans="1:27" ht="19.899999999999999" hidden="1" customHeight="1" x14ac:dyDescent="0.3">
      <c r="A48" s="30">
        <v>246</v>
      </c>
      <c r="B48" s="30" t="s">
        <v>156</v>
      </c>
      <c r="C48" s="30" t="s">
        <v>68</v>
      </c>
      <c r="D48" s="30" t="s">
        <v>82</v>
      </c>
      <c r="E48" s="30" t="s">
        <v>157</v>
      </c>
      <c r="F48" s="31">
        <v>31524</v>
      </c>
      <c r="G48" s="32">
        <v>1</v>
      </c>
      <c r="H48" s="16"/>
      <c r="I48" s="32"/>
      <c r="J48" s="17">
        <v>0</v>
      </c>
      <c r="K48" s="17">
        <v>0</v>
      </c>
      <c r="L48" s="17">
        <v>0</v>
      </c>
      <c r="M48" s="17">
        <v>0</v>
      </c>
      <c r="N48" s="17">
        <v>2</v>
      </c>
      <c r="O48" s="20">
        <v>0</v>
      </c>
      <c r="P48" s="17">
        <v>0</v>
      </c>
      <c r="Q48" s="33">
        <f t="shared" si="30"/>
        <v>34.372602739726027</v>
      </c>
      <c r="R48" s="26">
        <f t="shared" si="31"/>
        <v>0</v>
      </c>
      <c r="S48" s="26">
        <f t="shared" si="32"/>
        <v>0</v>
      </c>
      <c r="T48" s="26">
        <f t="shared" si="33"/>
        <v>0</v>
      </c>
      <c r="U48" s="26">
        <f t="shared" si="34"/>
        <v>0</v>
      </c>
      <c r="V48" s="26">
        <f t="shared" si="35"/>
        <v>10</v>
      </c>
      <c r="W48" s="26">
        <f t="shared" si="36"/>
        <v>0</v>
      </c>
      <c r="X48" s="26">
        <f t="shared" si="37"/>
        <v>0</v>
      </c>
      <c r="Y48" s="26">
        <f t="shared" si="38"/>
        <v>10</v>
      </c>
      <c r="Z48" s="19">
        <f t="shared" si="39"/>
        <v>20</v>
      </c>
      <c r="AA48" s="18"/>
    </row>
    <row r="49" spans="1:27" ht="19.899999999999999" hidden="1" customHeight="1" x14ac:dyDescent="0.3">
      <c r="A49" s="30">
        <v>254</v>
      </c>
      <c r="B49" s="30" t="s">
        <v>142</v>
      </c>
      <c r="C49" s="30" t="s">
        <v>68</v>
      </c>
      <c r="D49" s="30" t="s">
        <v>66</v>
      </c>
      <c r="E49" s="30" t="s">
        <v>158</v>
      </c>
      <c r="F49" s="31">
        <v>28432</v>
      </c>
      <c r="G49" s="32">
        <v>1</v>
      </c>
      <c r="H49" s="16"/>
      <c r="I49" s="32"/>
      <c r="J49" s="17">
        <v>0</v>
      </c>
      <c r="K49" s="17">
        <v>0</v>
      </c>
      <c r="L49" s="17">
        <v>0</v>
      </c>
      <c r="M49" s="17">
        <v>0</v>
      </c>
      <c r="N49" s="17">
        <v>1</v>
      </c>
      <c r="O49" s="20">
        <v>0</v>
      </c>
      <c r="P49" s="17">
        <v>0</v>
      </c>
      <c r="Q49" s="33">
        <f t="shared" si="30"/>
        <v>42.843835616438355</v>
      </c>
      <c r="R49" s="26">
        <f t="shared" si="31"/>
        <v>0</v>
      </c>
      <c r="S49" s="26">
        <f t="shared" si="32"/>
        <v>0</v>
      </c>
      <c r="T49" s="26">
        <f t="shared" si="33"/>
        <v>0</v>
      </c>
      <c r="U49" s="26">
        <f t="shared" si="34"/>
        <v>0</v>
      </c>
      <c r="V49" s="26">
        <f t="shared" si="35"/>
        <v>5</v>
      </c>
      <c r="W49" s="26">
        <f t="shared" si="36"/>
        <v>0</v>
      </c>
      <c r="X49" s="26">
        <f t="shared" si="37"/>
        <v>0</v>
      </c>
      <c r="Y49" s="26">
        <f t="shared" si="38"/>
        <v>10</v>
      </c>
      <c r="Z49" s="19">
        <f t="shared" si="39"/>
        <v>15</v>
      </c>
      <c r="AA49" s="18"/>
    </row>
    <row r="50" spans="1:27" ht="19.899999999999999" hidden="1" customHeight="1" x14ac:dyDescent="0.3">
      <c r="A50" s="30">
        <v>257</v>
      </c>
      <c r="B50" s="30" t="s">
        <v>159</v>
      </c>
      <c r="C50" s="30" t="s">
        <v>160</v>
      </c>
      <c r="D50" s="30" t="s">
        <v>161</v>
      </c>
      <c r="E50" s="30" t="s">
        <v>162</v>
      </c>
      <c r="F50" s="31">
        <v>30678</v>
      </c>
      <c r="G50" s="32">
        <v>1</v>
      </c>
      <c r="H50" s="16"/>
      <c r="I50" s="32"/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20">
        <v>0</v>
      </c>
      <c r="P50" s="17">
        <v>0</v>
      </c>
      <c r="Q50" s="33">
        <f t="shared" si="30"/>
        <v>36.69041095890411</v>
      </c>
      <c r="R50" s="26">
        <f t="shared" si="31"/>
        <v>0</v>
      </c>
      <c r="S50" s="26">
        <f t="shared" si="32"/>
        <v>0</v>
      </c>
      <c r="T50" s="26">
        <f t="shared" si="33"/>
        <v>0</v>
      </c>
      <c r="U50" s="26">
        <f t="shared" si="34"/>
        <v>0</v>
      </c>
      <c r="V50" s="26">
        <f t="shared" si="35"/>
        <v>5</v>
      </c>
      <c r="W50" s="26">
        <f t="shared" si="36"/>
        <v>0</v>
      </c>
      <c r="X50" s="26">
        <f t="shared" si="37"/>
        <v>0</v>
      </c>
      <c r="Y50" s="26">
        <f t="shared" si="38"/>
        <v>10</v>
      </c>
      <c r="Z50" s="19">
        <f t="shared" si="39"/>
        <v>15</v>
      </c>
      <c r="AA50" s="18"/>
    </row>
    <row r="51" spans="1:27" ht="19.899999999999999" hidden="1" customHeight="1" x14ac:dyDescent="0.3">
      <c r="A51" s="30">
        <v>262</v>
      </c>
      <c r="B51" s="30" t="s">
        <v>163</v>
      </c>
      <c r="C51" s="30" t="s">
        <v>59</v>
      </c>
      <c r="D51" s="30" t="s">
        <v>66</v>
      </c>
      <c r="E51" s="30" t="s">
        <v>164</v>
      </c>
      <c r="F51" s="31">
        <v>30387</v>
      </c>
      <c r="G51" s="32">
        <v>1</v>
      </c>
      <c r="H51" s="16"/>
      <c r="I51" s="32"/>
      <c r="J51" s="38">
        <v>0</v>
      </c>
      <c r="K51" s="17">
        <v>0</v>
      </c>
      <c r="L51" s="17">
        <v>0</v>
      </c>
      <c r="M51" s="17">
        <v>0</v>
      </c>
      <c r="N51" s="17">
        <v>2</v>
      </c>
      <c r="O51" s="20">
        <v>0</v>
      </c>
      <c r="P51" s="17">
        <v>0</v>
      </c>
      <c r="Q51" s="33">
        <f t="shared" ref="Q51:Q54" si="40">(DATE(2020,8,27)-F51)/365</f>
        <v>37.487671232876714</v>
      </c>
      <c r="R51" s="26">
        <f t="shared" ref="R51:R54" si="41">J51*17</f>
        <v>0</v>
      </c>
      <c r="S51" s="26">
        <f t="shared" ref="S51:S54" si="42">K51</f>
        <v>0</v>
      </c>
      <c r="T51" s="26">
        <f t="shared" ref="T51:T54" si="43">IF(L51=0,0,IF(L51=3,20,IF(L51=4,30,IF(L51=5,40,IF(L51=6,50,IF(L51=7,60,IF(L51=8,70,IF(L51=9,80,IF(L51=10,90)))))))))</f>
        <v>0</v>
      </c>
      <c r="U51" s="26">
        <f t="shared" ref="U51:U54" si="44">IF(M51=3,15,IF(M51=0,0))</f>
        <v>0</v>
      </c>
      <c r="V51" s="26">
        <f t="shared" ref="V51:V54" si="45">IF(N51=0,0,IF(N51=1,5,IF(N51=2,10,IF(N51&gt;=3,(N51-1)*10))))</f>
        <v>10</v>
      </c>
      <c r="W51" s="26">
        <f t="shared" ref="W51:W54" si="46">O51*10</f>
        <v>0</v>
      </c>
      <c r="X51" s="26">
        <f t="shared" ref="X51:X54" si="47">IF(P51&lt;50,0,IF(P51&lt;=59,10,IF(P51&lt;=66,12,IF(P51&lt;=69,15,IF(P51&gt;=70,17)))))</f>
        <v>0</v>
      </c>
      <c r="Y51" s="26">
        <f t="shared" ref="Y51:Y54" si="48">IF(Q51=0,0,IF(Q51&lt;=50,10,20))</f>
        <v>10</v>
      </c>
      <c r="Z51" s="19">
        <f t="shared" ref="Z51:Z54" si="49">R51+T51+U51+V51+W51+X51+Y51+S51</f>
        <v>20</v>
      </c>
      <c r="AA51" s="18"/>
    </row>
    <row r="52" spans="1:27" ht="19.899999999999999" hidden="1" customHeight="1" x14ac:dyDescent="0.3">
      <c r="A52" s="30">
        <v>263</v>
      </c>
      <c r="B52" s="30" t="s">
        <v>165</v>
      </c>
      <c r="C52" s="30" t="s">
        <v>81</v>
      </c>
      <c r="D52" s="30" t="s">
        <v>79</v>
      </c>
      <c r="E52" s="30" t="s">
        <v>166</v>
      </c>
      <c r="F52" s="31">
        <v>33099</v>
      </c>
      <c r="G52" s="32">
        <v>1</v>
      </c>
      <c r="H52" s="16"/>
      <c r="I52" s="32"/>
      <c r="J52" s="38">
        <v>0</v>
      </c>
      <c r="K52" s="17">
        <v>0</v>
      </c>
      <c r="L52" s="17">
        <v>0</v>
      </c>
      <c r="M52" s="17">
        <v>0</v>
      </c>
      <c r="N52" s="17">
        <v>2</v>
      </c>
      <c r="O52" s="20">
        <v>0</v>
      </c>
      <c r="P52" s="17">
        <v>0</v>
      </c>
      <c r="Q52" s="33">
        <f t="shared" si="40"/>
        <v>30.057534246575344</v>
      </c>
      <c r="R52" s="26">
        <f t="shared" si="41"/>
        <v>0</v>
      </c>
      <c r="S52" s="26">
        <f t="shared" si="42"/>
        <v>0</v>
      </c>
      <c r="T52" s="26">
        <f t="shared" si="43"/>
        <v>0</v>
      </c>
      <c r="U52" s="26">
        <f t="shared" si="44"/>
        <v>0</v>
      </c>
      <c r="V52" s="26">
        <f t="shared" si="45"/>
        <v>10</v>
      </c>
      <c r="W52" s="26">
        <f t="shared" si="46"/>
        <v>0</v>
      </c>
      <c r="X52" s="26">
        <f t="shared" si="47"/>
        <v>0</v>
      </c>
      <c r="Y52" s="26">
        <f t="shared" si="48"/>
        <v>10</v>
      </c>
      <c r="Z52" s="19">
        <f t="shared" si="49"/>
        <v>20</v>
      </c>
      <c r="AA52" s="18"/>
    </row>
    <row r="53" spans="1:27" ht="19.899999999999999" hidden="1" customHeight="1" x14ac:dyDescent="0.3">
      <c r="A53" s="30">
        <v>266</v>
      </c>
      <c r="B53" s="30" t="s">
        <v>119</v>
      </c>
      <c r="C53" s="30" t="s">
        <v>68</v>
      </c>
      <c r="D53" s="30" t="s">
        <v>44</v>
      </c>
      <c r="E53" s="30" t="s">
        <v>167</v>
      </c>
      <c r="F53" s="31">
        <v>27542</v>
      </c>
      <c r="G53" s="32">
        <v>1</v>
      </c>
      <c r="H53" s="16"/>
      <c r="I53" s="32"/>
      <c r="J53" s="38">
        <v>0</v>
      </c>
      <c r="K53" s="17">
        <v>0</v>
      </c>
      <c r="L53" s="17">
        <v>0</v>
      </c>
      <c r="M53" s="35">
        <v>3</v>
      </c>
      <c r="N53" s="17">
        <v>1</v>
      </c>
      <c r="O53" s="20">
        <v>0</v>
      </c>
      <c r="P53" s="17">
        <v>0</v>
      </c>
      <c r="Q53" s="33">
        <f t="shared" si="40"/>
        <v>45.282191780821918</v>
      </c>
      <c r="R53" s="26">
        <f t="shared" si="41"/>
        <v>0</v>
      </c>
      <c r="S53" s="26">
        <f t="shared" si="42"/>
        <v>0</v>
      </c>
      <c r="T53" s="26">
        <f t="shared" si="43"/>
        <v>0</v>
      </c>
      <c r="U53" s="26">
        <f t="shared" si="44"/>
        <v>15</v>
      </c>
      <c r="V53" s="26">
        <f t="shared" si="45"/>
        <v>5</v>
      </c>
      <c r="W53" s="26">
        <f t="shared" si="46"/>
        <v>0</v>
      </c>
      <c r="X53" s="26">
        <f t="shared" si="47"/>
        <v>0</v>
      </c>
      <c r="Y53" s="26">
        <f t="shared" si="48"/>
        <v>10</v>
      </c>
      <c r="Z53" s="19">
        <f t="shared" si="49"/>
        <v>30</v>
      </c>
      <c r="AA53" s="18"/>
    </row>
    <row r="54" spans="1:27" ht="19.899999999999999" hidden="1" customHeight="1" x14ac:dyDescent="0.3">
      <c r="A54" s="30">
        <v>300</v>
      </c>
      <c r="B54" s="30" t="s">
        <v>168</v>
      </c>
      <c r="C54" s="30" t="s">
        <v>59</v>
      </c>
      <c r="D54" s="30" t="s">
        <v>169</v>
      </c>
      <c r="E54" s="30" t="s">
        <v>170</v>
      </c>
      <c r="F54" s="31">
        <v>31878</v>
      </c>
      <c r="G54" s="32">
        <v>1</v>
      </c>
      <c r="H54" s="16"/>
      <c r="I54" s="32"/>
      <c r="J54" s="38">
        <v>0</v>
      </c>
      <c r="K54" s="17">
        <v>0</v>
      </c>
      <c r="L54" s="17">
        <v>0</v>
      </c>
      <c r="M54" s="35">
        <v>3</v>
      </c>
      <c r="N54" s="17">
        <v>2</v>
      </c>
      <c r="O54" s="20">
        <v>0</v>
      </c>
      <c r="P54" s="17">
        <v>0</v>
      </c>
      <c r="Q54" s="33">
        <f t="shared" si="40"/>
        <v>33.402739726027399</v>
      </c>
      <c r="R54" s="26">
        <f t="shared" si="41"/>
        <v>0</v>
      </c>
      <c r="S54" s="26">
        <f t="shared" si="42"/>
        <v>0</v>
      </c>
      <c r="T54" s="26">
        <f t="shared" si="43"/>
        <v>0</v>
      </c>
      <c r="U54" s="26">
        <f t="shared" si="44"/>
        <v>15</v>
      </c>
      <c r="V54" s="26">
        <f t="shared" si="45"/>
        <v>10</v>
      </c>
      <c r="W54" s="26">
        <f t="shared" si="46"/>
        <v>0</v>
      </c>
      <c r="X54" s="26">
        <f t="shared" si="47"/>
        <v>0</v>
      </c>
      <c r="Y54" s="26">
        <f t="shared" si="48"/>
        <v>10</v>
      </c>
      <c r="Z54" s="19">
        <f t="shared" si="49"/>
        <v>35</v>
      </c>
      <c r="AA54" s="18"/>
    </row>
    <row r="55" spans="1:27" ht="19.899999999999999" hidden="1" customHeight="1" x14ac:dyDescent="0.3">
      <c r="A55" s="30">
        <v>330</v>
      </c>
      <c r="B55" s="30" t="s">
        <v>130</v>
      </c>
      <c r="C55" s="30" t="s">
        <v>53</v>
      </c>
      <c r="D55" s="30" t="s">
        <v>79</v>
      </c>
      <c r="E55" s="30" t="s">
        <v>172</v>
      </c>
      <c r="F55" s="31">
        <v>28780</v>
      </c>
      <c r="G55" s="32">
        <v>1</v>
      </c>
      <c r="H55" s="16"/>
      <c r="I55" s="32"/>
      <c r="J55" s="17">
        <v>0</v>
      </c>
      <c r="K55" s="17">
        <v>0</v>
      </c>
      <c r="L55" s="17">
        <v>4</v>
      </c>
      <c r="M55" s="17">
        <v>0</v>
      </c>
      <c r="N55" s="17">
        <v>1</v>
      </c>
      <c r="O55" s="20">
        <v>0</v>
      </c>
      <c r="P55" s="17">
        <v>0</v>
      </c>
      <c r="Q55" s="33">
        <f t="shared" ref="Q55:Q64" si="50">(DATE(2020,8,27)-F55)/365</f>
        <v>41.890410958904113</v>
      </c>
      <c r="R55" s="26">
        <f t="shared" ref="R55:R64" si="51">J55*17</f>
        <v>0</v>
      </c>
      <c r="S55" s="26">
        <f t="shared" ref="S55:S64" si="52">K55</f>
        <v>0</v>
      </c>
      <c r="T55" s="26">
        <f t="shared" ref="T55:T64" si="53">IF(L55=0,0,IF(L55=3,20,IF(L55=4,30,IF(L55=5,40,IF(L55=6,50,IF(L55=7,60,IF(L55=8,70,IF(L55=9,80,IF(L55=10,90)))))))))</f>
        <v>30</v>
      </c>
      <c r="U55" s="26">
        <f t="shared" ref="U55:U64" si="54">IF(M55=3,15,IF(M55=0,0))</f>
        <v>0</v>
      </c>
      <c r="V55" s="26">
        <f t="shared" ref="V55:V64" si="55">IF(N55=0,0,IF(N55=1,5,IF(N55=2,10,IF(N55&gt;=3,(N55-1)*10))))</f>
        <v>5</v>
      </c>
      <c r="W55" s="26">
        <f t="shared" ref="W55:W64" si="56">O55*10</f>
        <v>0</v>
      </c>
      <c r="X55" s="26">
        <f t="shared" ref="X55:X64" si="57">IF(P55&lt;50,0,IF(P55&lt;=59,10,IF(P55&lt;=66,12,IF(P55&lt;=69,15,IF(P55&gt;=70,17)))))</f>
        <v>0</v>
      </c>
      <c r="Y55" s="26">
        <f t="shared" ref="Y55:Y64" si="58">IF(Q55=0,0,IF(Q55&lt;=50,10,20))</f>
        <v>10</v>
      </c>
      <c r="Z55" s="19">
        <f t="shared" ref="Z55:Z64" si="59">R55+T55+U55+V55+W55+X55+Y55+S55</f>
        <v>45</v>
      </c>
      <c r="AA55" s="18"/>
    </row>
    <row r="56" spans="1:27" ht="19.899999999999999" hidden="1" customHeight="1" x14ac:dyDescent="0.3">
      <c r="A56" s="30">
        <v>337</v>
      </c>
      <c r="B56" s="30" t="s">
        <v>173</v>
      </c>
      <c r="C56" s="30" t="s">
        <v>62</v>
      </c>
      <c r="D56" s="30" t="s">
        <v>44</v>
      </c>
      <c r="E56" s="30" t="s">
        <v>174</v>
      </c>
      <c r="F56" s="31">
        <v>24932</v>
      </c>
      <c r="G56" s="32">
        <v>1</v>
      </c>
      <c r="H56" s="16"/>
      <c r="I56" s="32"/>
      <c r="J56" s="17">
        <v>0</v>
      </c>
      <c r="K56" s="17">
        <v>0</v>
      </c>
      <c r="L56" s="17">
        <v>0</v>
      </c>
      <c r="M56" s="17">
        <v>3</v>
      </c>
      <c r="N56" s="17">
        <v>2</v>
      </c>
      <c r="O56" s="20">
        <v>0</v>
      </c>
      <c r="P56" s="17">
        <v>0</v>
      </c>
      <c r="Q56" s="33">
        <f t="shared" si="50"/>
        <v>52.43287671232877</v>
      </c>
      <c r="R56" s="26">
        <f t="shared" si="51"/>
        <v>0</v>
      </c>
      <c r="S56" s="26">
        <f t="shared" si="52"/>
        <v>0</v>
      </c>
      <c r="T56" s="26">
        <f t="shared" si="53"/>
        <v>0</v>
      </c>
      <c r="U56" s="26">
        <f t="shared" si="54"/>
        <v>15</v>
      </c>
      <c r="V56" s="26">
        <f t="shared" si="55"/>
        <v>10</v>
      </c>
      <c r="W56" s="26">
        <f t="shared" si="56"/>
        <v>0</v>
      </c>
      <c r="X56" s="26">
        <f t="shared" si="57"/>
        <v>0</v>
      </c>
      <c r="Y56" s="26">
        <f t="shared" si="58"/>
        <v>20</v>
      </c>
      <c r="Z56" s="19">
        <f t="shared" si="59"/>
        <v>45</v>
      </c>
      <c r="AA56" s="18"/>
    </row>
    <row r="57" spans="1:27" ht="19.899999999999999" hidden="1" customHeight="1" x14ac:dyDescent="0.3">
      <c r="A57" s="30">
        <v>344</v>
      </c>
      <c r="B57" s="30" t="s">
        <v>175</v>
      </c>
      <c r="C57" s="30" t="s">
        <v>153</v>
      </c>
      <c r="D57" s="30" t="s">
        <v>34</v>
      </c>
      <c r="E57" s="30" t="s">
        <v>176</v>
      </c>
      <c r="F57" s="31">
        <v>24981</v>
      </c>
      <c r="G57" s="32">
        <v>1</v>
      </c>
      <c r="H57" s="16"/>
      <c r="I57" s="32"/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20">
        <v>0</v>
      </c>
      <c r="P57" s="17">
        <v>0</v>
      </c>
      <c r="Q57" s="33">
        <f t="shared" si="50"/>
        <v>52.298630136986304</v>
      </c>
      <c r="R57" s="26">
        <f t="shared" si="51"/>
        <v>0</v>
      </c>
      <c r="S57" s="26">
        <f t="shared" si="52"/>
        <v>0</v>
      </c>
      <c r="T57" s="26">
        <f t="shared" si="53"/>
        <v>0</v>
      </c>
      <c r="U57" s="26">
        <f t="shared" si="54"/>
        <v>0</v>
      </c>
      <c r="V57" s="26">
        <f t="shared" si="55"/>
        <v>0</v>
      </c>
      <c r="W57" s="26">
        <f t="shared" si="56"/>
        <v>0</v>
      </c>
      <c r="X57" s="26">
        <f t="shared" si="57"/>
        <v>0</v>
      </c>
      <c r="Y57" s="26">
        <f t="shared" si="58"/>
        <v>20</v>
      </c>
      <c r="Z57" s="19">
        <f t="shared" si="59"/>
        <v>20</v>
      </c>
      <c r="AA57" s="18"/>
    </row>
    <row r="58" spans="1:27" ht="19.899999999999999" hidden="1" customHeight="1" x14ac:dyDescent="0.3">
      <c r="A58" s="30">
        <v>364</v>
      </c>
      <c r="B58" s="30" t="s">
        <v>177</v>
      </c>
      <c r="C58" s="30" t="s">
        <v>68</v>
      </c>
      <c r="D58" s="30" t="s">
        <v>66</v>
      </c>
      <c r="E58" s="30" t="s">
        <v>178</v>
      </c>
      <c r="F58" s="31">
        <v>32487</v>
      </c>
      <c r="G58" s="32">
        <v>1</v>
      </c>
      <c r="H58" s="16"/>
      <c r="I58" s="32"/>
      <c r="J58" s="38">
        <v>0</v>
      </c>
      <c r="K58" s="17">
        <v>0</v>
      </c>
      <c r="L58" s="17">
        <v>6</v>
      </c>
      <c r="M58" s="17">
        <v>0</v>
      </c>
      <c r="N58" s="17">
        <v>0</v>
      </c>
      <c r="O58" s="20">
        <v>0</v>
      </c>
      <c r="P58" s="17">
        <v>0</v>
      </c>
      <c r="Q58" s="33">
        <f t="shared" si="50"/>
        <v>31.734246575342464</v>
      </c>
      <c r="R58" s="26">
        <f t="shared" si="51"/>
        <v>0</v>
      </c>
      <c r="S58" s="26">
        <f t="shared" si="52"/>
        <v>0</v>
      </c>
      <c r="T58" s="26">
        <f t="shared" si="53"/>
        <v>50</v>
      </c>
      <c r="U58" s="26">
        <f t="shared" si="54"/>
        <v>0</v>
      </c>
      <c r="V58" s="26">
        <f t="shared" si="55"/>
        <v>0</v>
      </c>
      <c r="W58" s="26">
        <f t="shared" si="56"/>
        <v>0</v>
      </c>
      <c r="X58" s="26">
        <f t="shared" si="57"/>
        <v>0</v>
      </c>
      <c r="Y58" s="26">
        <f t="shared" si="58"/>
        <v>10</v>
      </c>
      <c r="Z58" s="19">
        <f t="shared" si="59"/>
        <v>60</v>
      </c>
      <c r="AA58" s="18"/>
    </row>
    <row r="59" spans="1:27" ht="19.899999999999999" hidden="1" customHeight="1" x14ac:dyDescent="0.3">
      <c r="A59" s="30">
        <v>365</v>
      </c>
      <c r="B59" s="30" t="s">
        <v>179</v>
      </c>
      <c r="C59" s="30" t="s">
        <v>66</v>
      </c>
      <c r="D59" s="30" t="s">
        <v>57</v>
      </c>
      <c r="E59" s="30" t="s">
        <v>180</v>
      </c>
      <c r="F59" s="31">
        <v>26870</v>
      </c>
      <c r="G59" s="32">
        <v>1</v>
      </c>
      <c r="H59" s="16"/>
      <c r="I59" s="32"/>
      <c r="J59" s="17">
        <v>0</v>
      </c>
      <c r="K59" s="17">
        <v>0</v>
      </c>
      <c r="L59" s="17">
        <v>0</v>
      </c>
      <c r="M59" s="17">
        <v>0</v>
      </c>
      <c r="N59" s="17">
        <v>2</v>
      </c>
      <c r="O59" s="20">
        <v>0</v>
      </c>
      <c r="P59" s="17">
        <v>0</v>
      </c>
      <c r="Q59" s="33">
        <f t="shared" si="50"/>
        <v>47.123287671232873</v>
      </c>
      <c r="R59" s="26">
        <f t="shared" si="51"/>
        <v>0</v>
      </c>
      <c r="S59" s="26">
        <f t="shared" si="52"/>
        <v>0</v>
      </c>
      <c r="T59" s="26">
        <f t="shared" si="53"/>
        <v>0</v>
      </c>
      <c r="U59" s="26">
        <f t="shared" si="54"/>
        <v>0</v>
      </c>
      <c r="V59" s="26">
        <f t="shared" si="55"/>
        <v>10</v>
      </c>
      <c r="W59" s="26">
        <f t="shared" si="56"/>
        <v>0</v>
      </c>
      <c r="X59" s="26">
        <f t="shared" si="57"/>
        <v>0</v>
      </c>
      <c r="Y59" s="26">
        <f t="shared" si="58"/>
        <v>10</v>
      </c>
      <c r="Z59" s="19">
        <f t="shared" si="59"/>
        <v>20</v>
      </c>
      <c r="AA59" s="18"/>
    </row>
    <row r="60" spans="1:27" ht="19.899999999999999" hidden="1" customHeight="1" x14ac:dyDescent="0.3">
      <c r="A60" s="30">
        <v>366</v>
      </c>
      <c r="B60" s="30" t="s">
        <v>181</v>
      </c>
      <c r="C60" s="30" t="s">
        <v>120</v>
      </c>
      <c r="D60" s="30" t="s">
        <v>44</v>
      </c>
      <c r="E60" s="30" t="s">
        <v>182</v>
      </c>
      <c r="F60" s="31">
        <v>22135</v>
      </c>
      <c r="G60" s="32">
        <v>1</v>
      </c>
      <c r="H60" s="16"/>
      <c r="I60" s="32"/>
      <c r="J60" s="37">
        <v>126</v>
      </c>
      <c r="K60" s="37">
        <v>1173</v>
      </c>
      <c r="L60" s="17">
        <v>0</v>
      </c>
      <c r="M60" s="17">
        <v>0</v>
      </c>
      <c r="N60" s="17">
        <v>0</v>
      </c>
      <c r="O60" s="20">
        <v>0</v>
      </c>
      <c r="P60" s="17">
        <v>0</v>
      </c>
      <c r="Q60" s="33">
        <f t="shared" si="50"/>
        <v>60.095890410958901</v>
      </c>
      <c r="R60" s="26">
        <f t="shared" si="51"/>
        <v>2142</v>
      </c>
      <c r="S60" s="26">
        <f t="shared" si="52"/>
        <v>1173</v>
      </c>
      <c r="T60" s="26">
        <f t="shared" si="53"/>
        <v>0</v>
      </c>
      <c r="U60" s="26">
        <f t="shared" si="54"/>
        <v>0</v>
      </c>
      <c r="V60" s="26">
        <f t="shared" si="55"/>
        <v>0</v>
      </c>
      <c r="W60" s="26">
        <f t="shared" si="56"/>
        <v>0</v>
      </c>
      <c r="X60" s="26">
        <f t="shared" si="57"/>
        <v>0</v>
      </c>
      <c r="Y60" s="26">
        <f t="shared" si="58"/>
        <v>20</v>
      </c>
      <c r="Z60" s="19">
        <f t="shared" si="59"/>
        <v>3335</v>
      </c>
      <c r="AA60" s="18"/>
    </row>
    <row r="61" spans="1:27" ht="19.899999999999999" hidden="1" customHeight="1" x14ac:dyDescent="0.3">
      <c r="A61" s="30">
        <v>368</v>
      </c>
      <c r="B61" s="30" t="s">
        <v>183</v>
      </c>
      <c r="C61" s="30" t="s">
        <v>184</v>
      </c>
      <c r="D61" s="30" t="s">
        <v>69</v>
      </c>
      <c r="E61" s="30" t="s">
        <v>185</v>
      </c>
      <c r="F61" s="31">
        <v>29304</v>
      </c>
      <c r="G61" s="32">
        <v>1</v>
      </c>
      <c r="H61" s="16"/>
      <c r="I61" s="32"/>
      <c r="J61" s="17">
        <v>0</v>
      </c>
      <c r="K61" s="17">
        <v>0</v>
      </c>
      <c r="L61" s="17">
        <v>0</v>
      </c>
      <c r="M61" s="17">
        <v>0</v>
      </c>
      <c r="N61" s="17">
        <v>2</v>
      </c>
      <c r="O61" s="20">
        <v>0</v>
      </c>
      <c r="P61" s="17">
        <v>0</v>
      </c>
      <c r="Q61" s="33">
        <f t="shared" si="50"/>
        <v>40.454794520547942</v>
      </c>
      <c r="R61" s="26">
        <f t="shared" si="51"/>
        <v>0</v>
      </c>
      <c r="S61" s="26">
        <f t="shared" si="52"/>
        <v>0</v>
      </c>
      <c r="T61" s="26">
        <f t="shared" si="53"/>
        <v>0</v>
      </c>
      <c r="U61" s="26">
        <f t="shared" si="54"/>
        <v>0</v>
      </c>
      <c r="V61" s="26">
        <f t="shared" si="55"/>
        <v>10</v>
      </c>
      <c r="W61" s="26">
        <f t="shared" si="56"/>
        <v>0</v>
      </c>
      <c r="X61" s="26">
        <f t="shared" si="57"/>
        <v>0</v>
      </c>
      <c r="Y61" s="26">
        <f t="shared" si="58"/>
        <v>10</v>
      </c>
      <c r="Z61" s="19">
        <f t="shared" si="59"/>
        <v>20</v>
      </c>
      <c r="AA61" s="18"/>
    </row>
    <row r="62" spans="1:27" ht="19.899999999999999" hidden="1" customHeight="1" x14ac:dyDescent="0.3">
      <c r="A62" s="30">
        <v>373</v>
      </c>
      <c r="B62" s="30" t="s">
        <v>187</v>
      </c>
      <c r="C62" s="30" t="s">
        <v>90</v>
      </c>
      <c r="D62" s="30" t="s">
        <v>44</v>
      </c>
      <c r="E62" s="30" t="s">
        <v>188</v>
      </c>
      <c r="F62" s="31">
        <v>30302</v>
      </c>
      <c r="G62" s="32">
        <v>1</v>
      </c>
      <c r="H62" s="16"/>
      <c r="I62" s="32"/>
      <c r="J62" s="38">
        <v>0</v>
      </c>
      <c r="K62" s="17">
        <v>0</v>
      </c>
      <c r="L62" s="17">
        <v>0</v>
      </c>
      <c r="M62" s="17">
        <v>0</v>
      </c>
      <c r="N62" s="17">
        <v>2</v>
      </c>
      <c r="O62" s="20">
        <v>0</v>
      </c>
      <c r="P62" s="17">
        <v>0</v>
      </c>
      <c r="Q62" s="33">
        <f t="shared" si="50"/>
        <v>37.720547945205482</v>
      </c>
      <c r="R62" s="26">
        <f t="shared" si="51"/>
        <v>0</v>
      </c>
      <c r="S62" s="26">
        <f t="shared" si="52"/>
        <v>0</v>
      </c>
      <c r="T62" s="26">
        <f t="shared" si="53"/>
        <v>0</v>
      </c>
      <c r="U62" s="26">
        <f t="shared" si="54"/>
        <v>0</v>
      </c>
      <c r="V62" s="26">
        <f t="shared" si="55"/>
        <v>10</v>
      </c>
      <c r="W62" s="26">
        <f t="shared" si="56"/>
        <v>0</v>
      </c>
      <c r="X62" s="26">
        <f t="shared" si="57"/>
        <v>0</v>
      </c>
      <c r="Y62" s="26">
        <f t="shared" si="58"/>
        <v>10</v>
      </c>
      <c r="Z62" s="19">
        <f t="shared" si="59"/>
        <v>20</v>
      </c>
      <c r="AA62" s="18"/>
    </row>
    <row r="63" spans="1:27" ht="19.899999999999999" hidden="1" customHeight="1" x14ac:dyDescent="0.3">
      <c r="A63" s="30">
        <v>374</v>
      </c>
      <c r="B63" s="30" t="s">
        <v>181</v>
      </c>
      <c r="C63" s="30" t="s">
        <v>58</v>
      </c>
      <c r="D63" s="30" t="s">
        <v>44</v>
      </c>
      <c r="E63" s="30" t="s">
        <v>189</v>
      </c>
      <c r="F63" s="31">
        <v>25701</v>
      </c>
      <c r="G63" s="32">
        <v>1</v>
      </c>
      <c r="H63" s="16"/>
      <c r="I63" s="32"/>
      <c r="J63" s="17">
        <v>0</v>
      </c>
      <c r="K63" s="17">
        <v>0</v>
      </c>
      <c r="L63" s="17">
        <v>0</v>
      </c>
      <c r="M63" s="17">
        <v>0</v>
      </c>
      <c r="N63" s="17">
        <v>1</v>
      </c>
      <c r="O63" s="20">
        <v>0</v>
      </c>
      <c r="P63" s="17">
        <v>55</v>
      </c>
      <c r="Q63" s="33">
        <f t="shared" si="50"/>
        <v>50.326027397260276</v>
      </c>
      <c r="R63" s="26">
        <f t="shared" si="51"/>
        <v>0</v>
      </c>
      <c r="S63" s="26">
        <f t="shared" si="52"/>
        <v>0</v>
      </c>
      <c r="T63" s="26">
        <f t="shared" si="53"/>
        <v>0</v>
      </c>
      <c r="U63" s="26">
        <f t="shared" si="54"/>
        <v>0</v>
      </c>
      <c r="V63" s="26">
        <f t="shared" si="55"/>
        <v>5</v>
      </c>
      <c r="W63" s="26">
        <f t="shared" si="56"/>
        <v>0</v>
      </c>
      <c r="X63" s="26">
        <f t="shared" si="57"/>
        <v>10</v>
      </c>
      <c r="Y63" s="26">
        <f t="shared" si="58"/>
        <v>20</v>
      </c>
      <c r="Z63" s="19">
        <f t="shared" si="59"/>
        <v>35</v>
      </c>
      <c r="AA63" s="18"/>
    </row>
    <row r="64" spans="1:27" ht="19.899999999999999" hidden="1" customHeight="1" x14ac:dyDescent="0.3">
      <c r="A64" s="30">
        <v>384</v>
      </c>
      <c r="B64" s="30" t="s">
        <v>190</v>
      </c>
      <c r="C64" s="30" t="s">
        <v>56</v>
      </c>
      <c r="D64" s="30" t="s">
        <v>46</v>
      </c>
      <c r="E64" s="30" t="s">
        <v>191</v>
      </c>
      <c r="F64" s="31">
        <v>27348</v>
      </c>
      <c r="G64" s="32">
        <v>1</v>
      </c>
      <c r="H64" s="16"/>
      <c r="I64" s="32"/>
      <c r="J64" s="17">
        <v>0</v>
      </c>
      <c r="K64" s="17">
        <v>0</v>
      </c>
      <c r="L64" s="17">
        <v>0</v>
      </c>
      <c r="M64" s="17">
        <v>0</v>
      </c>
      <c r="N64" s="17">
        <v>2</v>
      </c>
      <c r="O64" s="20">
        <v>0</v>
      </c>
      <c r="P64" s="17">
        <v>0</v>
      </c>
      <c r="Q64" s="33">
        <f t="shared" si="50"/>
        <v>45.813698630136983</v>
      </c>
      <c r="R64" s="26">
        <f t="shared" si="51"/>
        <v>0</v>
      </c>
      <c r="S64" s="26">
        <f t="shared" si="52"/>
        <v>0</v>
      </c>
      <c r="T64" s="26">
        <f t="shared" si="53"/>
        <v>0</v>
      </c>
      <c r="U64" s="26">
        <f t="shared" si="54"/>
        <v>0</v>
      </c>
      <c r="V64" s="26">
        <f t="shared" si="55"/>
        <v>10</v>
      </c>
      <c r="W64" s="26">
        <f t="shared" si="56"/>
        <v>0</v>
      </c>
      <c r="X64" s="26">
        <f t="shared" si="57"/>
        <v>0</v>
      </c>
      <c r="Y64" s="26">
        <f t="shared" si="58"/>
        <v>10</v>
      </c>
      <c r="Z64" s="19">
        <f t="shared" si="59"/>
        <v>20</v>
      </c>
      <c r="AA64" s="18"/>
    </row>
    <row r="65" spans="1:27" ht="19.899999999999999" hidden="1" customHeight="1" x14ac:dyDescent="0.3">
      <c r="A65" s="30">
        <v>390</v>
      </c>
      <c r="B65" s="30" t="s">
        <v>193</v>
      </c>
      <c r="C65" s="30" t="s">
        <v>53</v>
      </c>
      <c r="D65" s="30" t="s">
        <v>44</v>
      </c>
      <c r="E65" s="30" t="s">
        <v>194</v>
      </c>
      <c r="F65" s="31">
        <v>25599</v>
      </c>
      <c r="G65" s="32">
        <v>1</v>
      </c>
      <c r="H65" s="16"/>
      <c r="I65" s="32"/>
      <c r="J65" s="39">
        <v>10</v>
      </c>
      <c r="K65" s="37">
        <v>70</v>
      </c>
      <c r="L65" s="17">
        <v>0</v>
      </c>
      <c r="M65" s="17">
        <v>0</v>
      </c>
      <c r="N65" s="17">
        <v>0</v>
      </c>
      <c r="O65" s="20">
        <v>2</v>
      </c>
      <c r="P65" s="17">
        <v>0</v>
      </c>
      <c r="Q65" s="33">
        <f t="shared" ref="Q65:Q72" si="60">(DATE(2020,8,27)-F65)/365</f>
        <v>50.605479452054794</v>
      </c>
      <c r="R65" s="26">
        <f t="shared" ref="R65:R72" si="61">J65*17</f>
        <v>170</v>
      </c>
      <c r="S65" s="26">
        <f t="shared" ref="S65:S72" si="62">K65</f>
        <v>70</v>
      </c>
      <c r="T65" s="26">
        <f t="shared" ref="T65:T72" si="63">IF(L65=0,0,IF(L65=3,20,IF(L65=4,30,IF(L65=5,40,IF(L65=6,50,IF(L65=7,60,IF(L65=8,70,IF(L65=9,80,IF(L65=10,90)))))))))</f>
        <v>0</v>
      </c>
      <c r="U65" s="26">
        <f t="shared" ref="U65:U72" si="64">IF(M65=3,15,IF(M65=0,0))</f>
        <v>0</v>
      </c>
      <c r="V65" s="26">
        <f t="shared" ref="V65:V72" si="65">IF(N65=0,0,IF(N65=1,5,IF(N65=2,10,IF(N65&gt;=3,(N65-1)*10))))</f>
        <v>0</v>
      </c>
      <c r="W65" s="26">
        <f t="shared" ref="W65:W72" si="66">O65*10</f>
        <v>20</v>
      </c>
      <c r="X65" s="26">
        <f t="shared" ref="X65:X72" si="67">IF(P65&lt;50,0,IF(P65&lt;=59,10,IF(P65&lt;=66,12,IF(P65&lt;=69,15,IF(P65&gt;=70,17)))))</f>
        <v>0</v>
      </c>
      <c r="Y65" s="26">
        <f t="shared" ref="Y65:Y72" si="68">IF(Q65=0,0,IF(Q65&lt;=50,10,20))</f>
        <v>20</v>
      </c>
      <c r="Z65" s="19">
        <f t="shared" ref="Z65:Z72" si="69">R65+T65+U65+V65+W65+X65+Y65+S65</f>
        <v>280</v>
      </c>
      <c r="AA65" s="18"/>
    </row>
    <row r="66" spans="1:27" ht="19.899999999999999" hidden="1" customHeight="1" x14ac:dyDescent="0.3">
      <c r="A66" s="30">
        <v>403</v>
      </c>
      <c r="B66" s="30" t="s">
        <v>195</v>
      </c>
      <c r="C66" s="30" t="s">
        <v>68</v>
      </c>
      <c r="D66" s="30" t="s">
        <v>63</v>
      </c>
      <c r="E66" s="30" t="s">
        <v>196</v>
      </c>
      <c r="F66" s="31">
        <v>24281</v>
      </c>
      <c r="G66" s="32">
        <v>1</v>
      </c>
      <c r="H66" s="16"/>
      <c r="I66" s="32"/>
      <c r="J66" s="38">
        <v>0</v>
      </c>
      <c r="K66" s="17">
        <v>0</v>
      </c>
      <c r="L66" s="17">
        <v>5</v>
      </c>
      <c r="M66" s="17">
        <v>0</v>
      </c>
      <c r="N66" s="17">
        <v>0</v>
      </c>
      <c r="O66" s="20">
        <v>0</v>
      </c>
      <c r="P66" s="17">
        <v>0</v>
      </c>
      <c r="Q66" s="33">
        <f t="shared" si="60"/>
        <v>54.216438356164382</v>
      </c>
      <c r="R66" s="26">
        <f t="shared" si="61"/>
        <v>0</v>
      </c>
      <c r="S66" s="26">
        <f t="shared" si="62"/>
        <v>0</v>
      </c>
      <c r="T66" s="26">
        <f t="shared" si="63"/>
        <v>40</v>
      </c>
      <c r="U66" s="26">
        <f t="shared" si="64"/>
        <v>0</v>
      </c>
      <c r="V66" s="26">
        <f t="shared" si="65"/>
        <v>0</v>
      </c>
      <c r="W66" s="26">
        <f t="shared" si="66"/>
        <v>0</v>
      </c>
      <c r="X66" s="26">
        <f t="shared" si="67"/>
        <v>0</v>
      </c>
      <c r="Y66" s="26">
        <f t="shared" si="68"/>
        <v>20</v>
      </c>
      <c r="Z66" s="19">
        <f t="shared" si="69"/>
        <v>60</v>
      </c>
      <c r="AA66" s="18"/>
    </row>
    <row r="67" spans="1:27" ht="19.899999999999999" hidden="1" customHeight="1" x14ac:dyDescent="0.3">
      <c r="A67" s="30">
        <v>428</v>
      </c>
      <c r="B67" s="30" t="s">
        <v>198</v>
      </c>
      <c r="C67" s="30" t="s">
        <v>84</v>
      </c>
      <c r="D67" s="30" t="s">
        <v>199</v>
      </c>
      <c r="E67" s="30" t="s">
        <v>200</v>
      </c>
      <c r="F67" s="31">
        <v>31797</v>
      </c>
      <c r="G67" s="32">
        <v>1</v>
      </c>
      <c r="H67" s="16"/>
      <c r="I67" s="32"/>
      <c r="J67" s="17">
        <v>0</v>
      </c>
      <c r="K67" s="17">
        <v>0</v>
      </c>
      <c r="L67" s="17">
        <v>0</v>
      </c>
      <c r="M67" s="17">
        <v>3</v>
      </c>
      <c r="N67" s="17">
        <v>2</v>
      </c>
      <c r="O67" s="20">
        <v>0</v>
      </c>
      <c r="P67" s="17">
        <v>0</v>
      </c>
      <c r="Q67" s="33">
        <f t="shared" si="60"/>
        <v>33.624657534246573</v>
      </c>
      <c r="R67" s="26">
        <f t="shared" si="61"/>
        <v>0</v>
      </c>
      <c r="S67" s="26">
        <f t="shared" si="62"/>
        <v>0</v>
      </c>
      <c r="T67" s="26">
        <f t="shared" si="63"/>
        <v>0</v>
      </c>
      <c r="U67" s="26">
        <f t="shared" si="64"/>
        <v>15</v>
      </c>
      <c r="V67" s="26">
        <f t="shared" si="65"/>
        <v>10</v>
      </c>
      <c r="W67" s="26">
        <f t="shared" si="66"/>
        <v>0</v>
      </c>
      <c r="X67" s="26">
        <f t="shared" si="67"/>
        <v>0</v>
      </c>
      <c r="Y67" s="26">
        <f t="shared" si="68"/>
        <v>10</v>
      </c>
      <c r="Z67" s="19">
        <f t="shared" si="69"/>
        <v>35</v>
      </c>
      <c r="AA67" s="18"/>
    </row>
    <row r="68" spans="1:27" ht="19.899999999999999" hidden="1" customHeight="1" x14ac:dyDescent="0.3">
      <c r="A68" s="30">
        <v>447</v>
      </c>
      <c r="B68" s="30" t="s">
        <v>201</v>
      </c>
      <c r="C68" s="30" t="s">
        <v>58</v>
      </c>
      <c r="D68" s="30" t="s">
        <v>66</v>
      </c>
      <c r="E68" s="30" t="s">
        <v>202</v>
      </c>
      <c r="F68" s="31">
        <v>30062</v>
      </c>
      <c r="G68" s="32">
        <v>1</v>
      </c>
      <c r="H68" s="16"/>
      <c r="I68" s="32"/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20">
        <v>0</v>
      </c>
      <c r="P68" s="17">
        <v>0</v>
      </c>
      <c r="Q68" s="33">
        <f t="shared" si="60"/>
        <v>38.37808219178082</v>
      </c>
      <c r="R68" s="26">
        <f t="shared" si="61"/>
        <v>0</v>
      </c>
      <c r="S68" s="26">
        <f t="shared" si="62"/>
        <v>0</v>
      </c>
      <c r="T68" s="26">
        <f t="shared" si="63"/>
        <v>0</v>
      </c>
      <c r="U68" s="26">
        <f t="shared" si="64"/>
        <v>0</v>
      </c>
      <c r="V68" s="26">
        <f t="shared" si="65"/>
        <v>0</v>
      </c>
      <c r="W68" s="26">
        <f t="shared" si="66"/>
        <v>0</v>
      </c>
      <c r="X68" s="26">
        <f t="shared" si="67"/>
        <v>0</v>
      </c>
      <c r="Y68" s="26">
        <f t="shared" si="68"/>
        <v>10</v>
      </c>
      <c r="Z68" s="19">
        <f t="shared" si="69"/>
        <v>10</v>
      </c>
      <c r="AA68" s="18"/>
    </row>
    <row r="69" spans="1:27" ht="19.899999999999999" hidden="1" customHeight="1" x14ac:dyDescent="0.3">
      <c r="A69" s="30">
        <v>449</v>
      </c>
      <c r="B69" s="30" t="s">
        <v>203</v>
      </c>
      <c r="C69" s="30" t="s">
        <v>205</v>
      </c>
      <c r="D69" s="30" t="s">
        <v>79</v>
      </c>
      <c r="E69" s="30" t="s">
        <v>204</v>
      </c>
      <c r="F69" s="31">
        <v>24146</v>
      </c>
      <c r="G69" s="32">
        <v>1</v>
      </c>
      <c r="H69" s="16"/>
      <c r="I69" s="32"/>
      <c r="J69" s="17">
        <v>0</v>
      </c>
      <c r="K69" s="17">
        <v>0</v>
      </c>
      <c r="L69" s="17">
        <v>0</v>
      </c>
      <c r="M69" s="17">
        <v>3</v>
      </c>
      <c r="N69" s="17">
        <v>1</v>
      </c>
      <c r="O69" s="20">
        <v>0</v>
      </c>
      <c r="P69" s="17">
        <v>0</v>
      </c>
      <c r="Q69" s="33">
        <f t="shared" si="60"/>
        <v>54.586301369863016</v>
      </c>
      <c r="R69" s="26">
        <f t="shared" si="61"/>
        <v>0</v>
      </c>
      <c r="S69" s="26">
        <f t="shared" si="62"/>
        <v>0</v>
      </c>
      <c r="T69" s="26">
        <f t="shared" si="63"/>
        <v>0</v>
      </c>
      <c r="U69" s="26">
        <f t="shared" si="64"/>
        <v>15</v>
      </c>
      <c r="V69" s="26">
        <f t="shared" si="65"/>
        <v>5</v>
      </c>
      <c r="W69" s="26">
        <f t="shared" si="66"/>
        <v>0</v>
      </c>
      <c r="X69" s="26">
        <f t="shared" si="67"/>
        <v>0</v>
      </c>
      <c r="Y69" s="26">
        <f t="shared" si="68"/>
        <v>20</v>
      </c>
      <c r="Z69" s="19">
        <f t="shared" si="69"/>
        <v>40</v>
      </c>
      <c r="AA69" s="18"/>
    </row>
    <row r="70" spans="1:27" ht="19.899999999999999" hidden="1" customHeight="1" x14ac:dyDescent="0.3">
      <c r="A70" s="30">
        <v>450</v>
      </c>
      <c r="B70" s="30" t="s">
        <v>206</v>
      </c>
      <c r="C70" s="30" t="s">
        <v>207</v>
      </c>
      <c r="D70" s="30" t="s">
        <v>46</v>
      </c>
      <c r="E70" s="30" t="s">
        <v>208</v>
      </c>
      <c r="F70" s="31">
        <v>29093</v>
      </c>
      <c r="G70" s="32">
        <v>1</v>
      </c>
      <c r="H70" s="16"/>
      <c r="I70" s="32"/>
      <c r="J70" s="38">
        <v>0</v>
      </c>
      <c r="K70" s="17">
        <v>0</v>
      </c>
      <c r="L70" s="17">
        <v>0</v>
      </c>
      <c r="M70" s="17">
        <v>3</v>
      </c>
      <c r="N70" s="17">
        <v>3</v>
      </c>
      <c r="O70" s="20">
        <v>3</v>
      </c>
      <c r="P70" s="17">
        <v>80</v>
      </c>
      <c r="Q70" s="33">
        <f t="shared" si="60"/>
        <v>41.032876712328765</v>
      </c>
      <c r="R70" s="26">
        <f t="shared" si="61"/>
        <v>0</v>
      </c>
      <c r="S70" s="26">
        <f t="shared" si="62"/>
        <v>0</v>
      </c>
      <c r="T70" s="26">
        <f t="shared" si="63"/>
        <v>0</v>
      </c>
      <c r="U70" s="26">
        <f t="shared" si="64"/>
        <v>15</v>
      </c>
      <c r="V70" s="26">
        <f t="shared" si="65"/>
        <v>20</v>
      </c>
      <c r="W70" s="26">
        <f t="shared" si="66"/>
        <v>30</v>
      </c>
      <c r="X70" s="26">
        <f t="shared" si="67"/>
        <v>17</v>
      </c>
      <c r="Y70" s="26">
        <f t="shared" si="68"/>
        <v>10</v>
      </c>
      <c r="Z70" s="19">
        <f t="shared" si="69"/>
        <v>92</v>
      </c>
      <c r="AA70" s="18"/>
    </row>
    <row r="71" spans="1:27" ht="19.899999999999999" hidden="1" customHeight="1" x14ac:dyDescent="0.3">
      <c r="A71" s="30">
        <v>451</v>
      </c>
      <c r="B71" s="30" t="s">
        <v>209</v>
      </c>
      <c r="C71" s="30" t="s">
        <v>127</v>
      </c>
      <c r="D71" s="30" t="s">
        <v>169</v>
      </c>
      <c r="E71" s="30" t="s">
        <v>210</v>
      </c>
      <c r="F71" s="31">
        <v>26841</v>
      </c>
      <c r="G71" s="32">
        <v>1</v>
      </c>
      <c r="H71" s="16"/>
      <c r="I71" s="32"/>
      <c r="J71" s="38">
        <v>0</v>
      </c>
      <c r="K71" s="17">
        <v>0</v>
      </c>
      <c r="L71" s="17">
        <v>0</v>
      </c>
      <c r="M71" s="17">
        <v>0</v>
      </c>
      <c r="N71" s="17">
        <v>0</v>
      </c>
      <c r="O71" s="20">
        <v>0</v>
      </c>
      <c r="P71" s="17">
        <v>0</v>
      </c>
      <c r="Q71" s="33">
        <f t="shared" si="60"/>
        <v>47.202739726027396</v>
      </c>
      <c r="R71" s="26">
        <f t="shared" si="61"/>
        <v>0</v>
      </c>
      <c r="S71" s="26">
        <f t="shared" si="62"/>
        <v>0</v>
      </c>
      <c r="T71" s="26">
        <f t="shared" si="63"/>
        <v>0</v>
      </c>
      <c r="U71" s="26">
        <f t="shared" si="64"/>
        <v>0</v>
      </c>
      <c r="V71" s="26">
        <f t="shared" si="65"/>
        <v>0</v>
      </c>
      <c r="W71" s="26">
        <f t="shared" si="66"/>
        <v>0</v>
      </c>
      <c r="X71" s="26">
        <f t="shared" si="67"/>
        <v>0</v>
      </c>
      <c r="Y71" s="26">
        <f t="shared" si="68"/>
        <v>10</v>
      </c>
      <c r="Z71" s="19">
        <f t="shared" si="69"/>
        <v>10</v>
      </c>
      <c r="AA71" s="18"/>
    </row>
    <row r="72" spans="1:27" ht="19.899999999999999" hidden="1" customHeight="1" x14ac:dyDescent="0.3">
      <c r="A72" s="30">
        <v>453</v>
      </c>
      <c r="B72" s="30" t="s">
        <v>211</v>
      </c>
      <c r="C72" s="30" t="s">
        <v>171</v>
      </c>
      <c r="D72" s="30" t="s">
        <v>63</v>
      </c>
      <c r="E72" s="30" t="s">
        <v>212</v>
      </c>
      <c r="F72" s="31">
        <v>25148</v>
      </c>
      <c r="G72" s="32">
        <v>1</v>
      </c>
      <c r="H72" s="16"/>
      <c r="I72" s="32"/>
      <c r="J72" s="38">
        <v>0</v>
      </c>
      <c r="K72" s="17">
        <v>0</v>
      </c>
      <c r="L72" s="17">
        <v>0</v>
      </c>
      <c r="M72" s="17">
        <v>0</v>
      </c>
      <c r="N72" s="17">
        <v>0</v>
      </c>
      <c r="O72" s="20">
        <v>2</v>
      </c>
      <c r="P72" s="17">
        <v>0</v>
      </c>
      <c r="Q72" s="33">
        <f t="shared" si="60"/>
        <v>51.841095890410962</v>
      </c>
      <c r="R72" s="26">
        <f t="shared" si="61"/>
        <v>0</v>
      </c>
      <c r="S72" s="26">
        <f t="shared" si="62"/>
        <v>0</v>
      </c>
      <c r="T72" s="26">
        <f t="shared" si="63"/>
        <v>0</v>
      </c>
      <c r="U72" s="26">
        <f t="shared" si="64"/>
        <v>0</v>
      </c>
      <c r="V72" s="26">
        <f t="shared" si="65"/>
        <v>0</v>
      </c>
      <c r="W72" s="26">
        <f t="shared" si="66"/>
        <v>20</v>
      </c>
      <c r="X72" s="26">
        <f t="shared" si="67"/>
        <v>0</v>
      </c>
      <c r="Y72" s="26">
        <f t="shared" si="68"/>
        <v>20</v>
      </c>
      <c r="Z72" s="19">
        <f t="shared" si="69"/>
        <v>40</v>
      </c>
      <c r="AA72" s="18"/>
    </row>
    <row r="73" spans="1:27" ht="19.899999999999999" hidden="1" customHeight="1" x14ac:dyDescent="0.3">
      <c r="A73" s="30">
        <v>454</v>
      </c>
      <c r="B73" s="30" t="s">
        <v>213</v>
      </c>
      <c r="C73" s="30" t="s">
        <v>145</v>
      </c>
      <c r="D73" s="30" t="s">
        <v>70</v>
      </c>
      <c r="E73" s="30" t="s">
        <v>214</v>
      </c>
      <c r="F73" s="31">
        <v>24730</v>
      </c>
      <c r="G73" s="32">
        <v>1</v>
      </c>
      <c r="H73" s="16"/>
      <c r="I73" s="32"/>
      <c r="J73" s="17">
        <v>0</v>
      </c>
      <c r="K73" s="17">
        <v>0</v>
      </c>
      <c r="L73" s="17">
        <v>0</v>
      </c>
      <c r="M73" s="35">
        <v>3</v>
      </c>
      <c r="N73" s="17">
        <v>0</v>
      </c>
      <c r="O73" s="20">
        <v>0</v>
      </c>
      <c r="P73" s="17">
        <v>0</v>
      </c>
      <c r="Q73" s="33">
        <f t="shared" ref="Q73:Q79" si="70">(DATE(2020,8,27)-F73)/365</f>
        <v>52.986301369863014</v>
      </c>
      <c r="R73" s="26">
        <f t="shared" ref="R73:R79" si="71">J73*17</f>
        <v>0</v>
      </c>
      <c r="S73" s="26">
        <f t="shared" ref="S73:S79" si="72">K73</f>
        <v>0</v>
      </c>
      <c r="T73" s="26">
        <f t="shared" ref="T73:T79" si="73">IF(L73=0,0,IF(L73=3,20,IF(L73=4,30,IF(L73=5,40,IF(L73=6,50,IF(L73=7,60,IF(L73=8,70,IF(L73=9,80,IF(L73=10,90)))))))))</f>
        <v>0</v>
      </c>
      <c r="U73" s="26">
        <f t="shared" ref="U73:U79" si="74">IF(M73=3,15,IF(M73=0,0))</f>
        <v>15</v>
      </c>
      <c r="V73" s="26">
        <f t="shared" ref="V73:V79" si="75">IF(N73=0,0,IF(N73=1,5,IF(N73=2,10,IF(N73&gt;=3,(N73-1)*10))))</f>
        <v>0</v>
      </c>
      <c r="W73" s="26">
        <f t="shared" ref="W73:W79" si="76">O73*10</f>
        <v>0</v>
      </c>
      <c r="X73" s="26">
        <f t="shared" ref="X73:X79" si="77">IF(P73&lt;50,0,IF(P73&lt;=59,10,IF(P73&lt;=66,12,IF(P73&lt;=69,15,IF(P73&gt;=70,17)))))</f>
        <v>0</v>
      </c>
      <c r="Y73" s="26">
        <f t="shared" ref="Y73:Y79" si="78">IF(Q73=0,0,IF(Q73&lt;=50,10,20))</f>
        <v>20</v>
      </c>
      <c r="Z73" s="19">
        <f t="shared" ref="Z73:Z79" si="79">R73+T73+U73+V73+W73+X73+Y73+S73</f>
        <v>35</v>
      </c>
      <c r="AA73" s="18"/>
    </row>
    <row r="74" spans="1:27" ht="19.899999999999999" hidden="1" customHeight="1" x14ac:dyDescent="0.3">
      <c r="A74" s="30">
        <v>456</v>
      </c>
      <c r="B74" s="30" t="s">
        <v>215</v>
      </c>
      <c r="C74" s="30" t="s">
        <v>43</v>
      </c>
      <c r="D74" s="30" t="s">
        <v>79</v>
      </c>
      <c r="E74" s="30" t="s">
        <v>216</v>
      </c>
      <c r="F74" s="31">
        <v>29510</v>
      </c>
      <c r="G74" s="32">
        <v>1</v>
      </c>
      <c r="H74" s="16"/>
      <c r="I74" s="32"/>
      <c r="J74" s="38">
        <v>0</v>
      </c>
      <c r="K74" s="17">
        <v>0</v>
      </c>
      <c r="L74" s="17">
        <v>0</v>
      </c>
      <c r="M74" s="17">
        <v>0</v>
      </c>
      <c r="N74" s="17">
        <v>1</v>
      </c>
      <c r="O74" s="20">
        <v>0</v>
      </c>
      <c r="P74" s="17">
        <v>0</v>
      </c>
      <c r="Q74" s="33">
        <f t="shared" si="70"/>
        <v>39.890410958904113</v>
      </c>
      <c r="R74" s="26">
        <f t="shared" si="71"/>
        <v>0</v>
      </c>
      <c r="S74" s="26">
        <f t="shared" si="72"/>
        <v>0</v>
      </c>
      <c r="T74" s="26">
        <f t="shared" si="73"/>
        <v>0</v>
      </c>
      <c r="U74" s="26">
        <f t="shared" si="74"/>
        <v>0</v>
      </c>
      <c r="V74" s="26">
        <f t="shared" si="75"/>
        <v>5</v>
      </c>
      <c r="W74" s="26">
        <f t="shared" si="76"/>
        <v>0</v>
      </c>
      <c r="X74" s="26">
        <f t="shared" si="77"/>
        <v>0</v>
      </c>
      <c r="Y74" s="26">
        <f t="shared" si="78"/>
        <v>10</v>
      </c>
      <c r="Z74" s="19">
        <f t="shared" si="79"/>
        <v>15</v>
      </c>
      <c r="AA74" s="18"/>
    </row>
    <row r="75" spans="1:27" ht="19.899999999999999" hidden="1" customHeight="1" x14ac:dyDescent="0.3">
      <c r="A75" s="30">
        <v>459</v>
      </c>
      <c r="B75" s="30" t="s">
        <v>217</v>
      </c>
      <c r="C75" s="30" t="s">
        <v>94</v>
      </c>
      <c r="D75" s="30" t="s">
        <v>108</v>
      </c>
      <c r="E75" s="30" t="s">
        <v>218</v>
      </c>
      <c r="F75" s="31">
        <v>33059</v>
      </c>
      <c r="G75" s="32">
        <v>1</v>
      </c>
      <c r="H75" s="16"/>
      <c r="I75" s="32"/>
      <c r="J75" s="38">
        <v>0</v>
      </c>
      <c r="K75" s="17">
        <v>0</v>
      </c>
      <c r="L75" s="17">
        <v>0</v>
      </c>
      <c r="M75" s="35">
        <v>3</v>
      </c>
      <c r="N75" s="17">
        <v>0</v>
      </c>
      <c r="O75" s="20">
        <v>0</v>
      </c>
      <c r="P75" s="17">
        <v>0</v>
      </c>
      <c r="Q75" s="33">
        <f t="shared" si="70"/>
        <v>30.167123287671235</v>
      </c>
      <c r="R75" s="26">
        <f t="shared" si="71"/>
        <v>0</v>
      </c>
      <c r="S75" s="26">
        <f t="shared" si="72"/>
        <v>0</v>
      </c>
      <c r="T75" s="26">
        <f t="shared" si="73"/>
        <v>0</v>
      </c>
      <c r="U75" s="26">
        <f t="shared" si="74"/>
        <v>15</v>
      </c>
      <c r="V75" s="26">
        <f t="shared" si="75"/>
        <v>0</v>
      </c>
      <c r="W75" s="26">
        <f t="shared" si="76"/>
        <v>0</v>
      </c>
      <c r="X75" s="26">
        <f t="shared" si="77"/>
        <v>0</v>
      </c>
      <c r="Y75" s="26">
        <f t="shared" si="78"/>
        <v>10</v>
      </c>
      <c r="Z75" s="19">
        <f t="shared" si="79"/>
        <v>25</v>
      </c>
      <c r="AA75" s="18"/>
    </row>
    <row r="76" spans="1:27" ht="19.899999999999999" hidden="1" customHeight="1" x14ac:dyDescent="0.3">
      <c r="A76" s="30">
        <v>464</v>
      </c>
      <c r="B76" s="30" t="s">
        <v>103</v>
      </c>
      <c r="C76" s="30" t="s">
        <v>221</v>
      </c>
      <c r="D76" s="30" t="s">
        <v>66</v>
      </c>
      <c r="E76" s="30" t="s">
        <v>222</v>
      </c>
      <c r="F76" s="31">
        <v>22793</v>
      </c>
      <c r="G76" s="32">
        <v>1</v>
      </c>
      <c r="H76" s="16"/>
      <c r="I76" s="32"/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20">
        <v>0</v>
      </c>
      <c r="P76" s="17">
        <v>68</v>
      </c>
      <c r="Q76" s="33">
        <f t="shared" si="70"/>
        <v>58.293150684931504</v>
      </c>
      <c r="R76" s="26">
        <f t="shared" si="71"/>
        <v>0</v>
      </c>
      <c r="S76" s="26">
        <f t="shared" si="72"/>
        <v>0</v>
      </c>
      <c r="T76" s="26">
        <f t="shared" si="73"/>
        <v>0</v>
      </c>
      <c r="U76" s="26">
        <f t="shared" si="74"/>
        <v>0</v>
      </c>
      <c r="V76" s="26">
        <f t="shared" si="75"/>
        <v>0</v>
      </c>
      <c r="W76" s="26">
        <f t="shared" si="76"/>
        <v>0</v>
      </c>
      <c r="X76" s="26">
        <f t="shared" si="77"/>
        <v>15</v>
      </c>
      <c r="Y76" s="26">
        <f t="shared" si="78"/>
        <v>20</v>
      </c>
      <c r="Z76" s="19">
        <f t="shared" si="79"/>
        <v>35</v>
      </c>
      <c r="AA76" s="18"/>
    </row>
    <row r="77" spans="1:27" ht="19.899999999999999" hidden="1" customHeight="1" x14ac:dyDescent="0.3">
      <c r="A77" s="30">
        <v>473</v>
      </c>
      <c r="B77" s="30" t="s">
        <v>223</v>
      </c>
      <c r="C77" s="30" t="s">
        <v>224</v>
      </c>
      <c r="D77" s="30" t="s">
        <v>83</v>
      </c>
      <c r="E77" s="30" t="s">
        <v>225</v>
      </c>
      <c r="F77" s="31">
        <v>27587</v>
      </c>
      <c r="G77" s="32">
        <v>1</v>
      </c>
      <c r="H77" s="16"/>
      <c r="I77" s="32"/>
      <c r="J77" s="17">
        <v>0</v>
      </c>
      <c r="K77" s="17">
        <v>0</v>
      </c>
      <c r="L77" s="17">
        <v>0</v>
      </c>
      <c r="M77" s="17">
        <v>0</v>
      </c>
      <c r="N77" s="17">
        <v>1</v>
      </c>
      <c r="O77" s="20">
        <v>1</v>
      </c>
      <c r="P77" s="17">
        <v>0</v>
      </c>
      <c r="Q77" s="33">
        <f t="shared" si="70"/>
        <v>45.158904109589038</v>
      </c>
      <c r="R77" s="26">
        <f t="shared" si="71"/>
        <v>0</v>
      </c>
      <c r="S77" s="26">
        <f t="shared" si="72"/>
        <v>0</v>
      </c>
      <c r="T77" s="26">
        <f t="shared" si="73"/>
        <v>0</v>
      </c>
      <c r="U77" s="26">
        <f t="shared" si="74"/>
        <v>0</v>
      </c>
      <c r="V77" s="26">
        <f t="shared" si="75"/>
        <v>5</v>
      </c>
      <c r="W77" s="26">
        <f t="shared" si="76"/>
        <v>10</v>
      </c>
      <c r="X77" s="26">
        <f t="shared" si="77"/>
        <v>0</v>
      </c>
      <c r="Y77" s="26">
        <f t="shared" si="78"/>
        <v>10</v>
      </c>
      <c r="Z77" s="19">
        <f t="shared" si="79"/>
        <v>25</v>
      </c>
      <c r="AA77" s="18"/>
    </row>
    <row r="78" spans="1:27" ht="19.899999999999999" hidden="1" customHeight="1" x14ac:dyDescent="0.3">
      <c r="A78" s="30">
        <v>474</v>
      </c>
      <c r="B78" s="30" t="s">
        <v>226</v>
      </c>
      <c r="C78" s="30" t="s">
        <v>227</v>
      </c>
      <c r="D78" s="30" t="s">
        <v>107</v>
      </c>
      <c r="E78" s="30" t="s">
        <v>228</v>
      </c>
      <c r="F78" s="31">
        <v>27298</v>
      </c>
      <c r="G78" s="32">
        <v>1</v>
      </c>
      <c r="H78" s="16"/>
      <c r="I78" s="32"/>
      <c r="J78" s="17">
        <v>0</v>
      </c>
      <c r="K78" s="17">
        <v>0</v>
      </c>
      <c r="L78" s="17">
        <v>0</v>
      </c>
      <c r="M78" s="17">
        <v>0</v>
      </c>
      <c r="N78" s="17">
        <v>2</v>
      </c>
      <c r="O78" s="20">
        <v>0</v>
      </c>
      <c r="P78" s="17">
        <v>0</v>
      </c>
      <c r="Q78" s="33">
        <f t="shared" si="70"/>
        <v>45.950684931506849</v>
      </c>
      <c r="R78" s="26">
        <f t="shared" si="71"/>
        <v>0</v>
      </c>
      <c r="S78" s="26">
        <f t="shared" si="72"/>
        <v>0</v>
      </c>
      <c r="T78" s="26">
        <f t="shared" si="73"/>
        <v>0</v>
      </c>
      <c r="U78" s="26">
        <f t="shared" si="74"/>
        <v>0</v>
      </c>
      <c r="V78" s="26">
        <f t="shared" si="75"/>
        <v>10</v>
      </c>
      <c r="W78" s="26">
        <f t="shared" si="76"/>
        <v>0</v>
      </c>
      <c r="X78" s="26">
        <f t="shared" si="77"/>
        <v>0</v>
      </c>
      <c r="Y78" s="26">
        <f t="shared" si="78"/>
        <v>10</v>
      </c>
      <c r="Z78" s="19">
        <f t="shared" si="79"/>
        <v>20</v>
      </c>
      <c r="AA78" s="18"/>
    </row>
    <row r="79" spans="1:27" ht="19.899999999999999" hidden="1" customHeight="1" x14ac:dyDescent="0.3">
      <c r="A79" s="30">
        <v>483</v>
      </c>
      <c r="B79" s="30" t="s">
        <v>229</v>
      </c>
      <c r="C79" s="30" t="s">
        <v>230</v>
      </c>
      <c r="D79" s="30" t="s">
        <v>66</v>
      </c>
      <c r="E79" s="30" t="s">
        <v>231</v>
      </c>
      <c r="F79" s="31">
        <v>25270</v>
      </c>
      <c r="G79" s="32">
        <v>1</v>
      </c>
      <c r="H79" s="16"/>
      <c r="I79" s="32"/>
      <c r="J79" s="38">
        <v>0</v>
      </c>
      <c r="K79" s="17">
        <v>0</v>
      </c>
      <c r="L79" s="17">
        <v>0</v>
      </c>
      <c r="M79" s="17">
        <v>0</v>
      </c>
      <c r="N79" s="17">
        <v>0</v>
      </c>
      <c r="O79" s="20">
        <v>2</v>
      </c>
      <c r="P79" s="17">
        <v>0</v>
      </c>
      <c r="Q79" s="33">
        <f t="shared" si="70"/>
        <v>51.506849315068493</v>
      </c>
      <c r="R79" s="26">
        <f t="shared" si="71"/>
        <v>0</v>
      </c>
      <c r="S79" s="26">
        <f t="shared" si="72"/>
        <v>0</v>
      </c>
      <c r="T79" s="26">
        <f t="shared" si="73"/>
        <v>0</v>
      </c>
      <c r="U79" s="26">
        <f t="shared" si="74"/>
        <v>0</v>
      </c>
      <c r="V79" s="26">
        <f t="shared" si="75"/>
        <v>0</v>
      </c>
      <c r="W79" s="26">
        <f t="shared" si="76"/>
        <v>20</v>
      </c>
      <c r="X79" s="26">
        <f t="shared" si="77"/>
        <v>0</v>
      </c>
      <c r="Y79" s="26">
        <f t="shared" si="78"/>
        <v>20</v>
      </c>
      <c r="Z79" s="19">
        <f t="shared" si="79"/>
        <v>40</v>
      </c>
      <c r="AA79" s="18"/>
    </row>
    <row r="80" spans="1:27" ht="19.899999999999999" hidden="1" customHeight="1" x14ac:dyDescent="0.3">
      <c r="A80" s="30">
        <v>525</v>
      </c>
      <c r="B80" s="30" t="s">
        <v>233</v>
      </c>
      <c r="C80" s="30" t="s">
        <v>42</v>
      </c>
      <c r="D80" s="30" t="s">
        <v>47</v>
      </c>
      <c r="E80" s="30" t="s">
        <v>234</v>
      </c>
      <c r="F80" s="31">
        <v>22034</v>
      </c>
      <c r="G80" s="32">
        <v>1</v>
      </c>
      <c r="H80" s="16"/>
      <c r="I80" s="32"/>
      <c r="J80" s="37">
        <v>144</v>
      </c>
      <c r="K80" s="37">
        <v>1236</v>
      </c>
      <c r="L80" s="17">
        <v>4</v>
      </c>
      <c r="M80" s="17">
        <v>0</v>
      </c>
      <c r="N80" s="17">
        <v>0</v>
      </c>
      <c r="O80" s="20">
        <v>0</v>
      </c>
      <c r="P80" s="17">
        <v>0</v>
      </c>
      <c r="Q80" s="33">
        <f t="shared" ref="Q80:Q81" si="80">(DATE(2020,8,27)-F80)/365</f>
        <v>60.372602739726027</v>
      </c>
      <c r="R80" s="26">
        <f t="shared" ref="R80:R81" si="81">J80*17</f>
        <v>2448</v>
      </c>
      <c r="S80" s="26">
        <f t="shared" ref="S80:S81" si="82">K80</f>
        <v>1236</v>
      </c>
      <c r="T80" s="26">
        <f t="shared" ref="T80:T81" si="83">IF(L80=0,0,IF(L80=3,20,IF(L80=4,30,IF(L80=5,40,IF(L80=6,50,IF(L80=7,60,IF(L80=8,70,IF(L80=9,80,IF(L80=10,90)))))))))</f>
        <v>30</v>
      </c>
      <c r="U80" s="26">
        <f t="shared" ref="U80:U81" si="84">IF(M80=3,15,IF(M80=0,0))</f>
        <v>0</v>
      </c>
      <c r="V80" s="26">
        <f t="shared" ref="V80:V81" si="85">IF(N80=0,0,IF(N80=1,5,IF(N80=2,10,IF(N80&gt;=3,(N80-1)*10))))</f>
        <v>0</v>
      </c>
      <c r="W80" s="26">
        <f t="shared" ref="W80:W81" si="86">O80*10</f>
        <v>0</v>
      </c>
      <c r="X80" s="26">
        <f t="shared" ref="X80:X81" si="87">IF(P80&lt;50,0,IF(P80&lt;=59,10,IF(P80&lt;=66,12,IF(P80&lt;=69,15,IF(P80&gt;=70,17)))))</f>
        <v>0</v>
      </c>
      <c r="Y80" s="26">
        <f t="shared" ref="Y80:Y81" si="88">IF(Q80=0,0,IF(Q80&lt;=50,10,20))</f>
        <v>20</v>
      </c>
      <c r="Z80" s="19">
        <f t="shared" ref="Z80:Z81" si="89">R80+T80+U80+V80+W80+X80+Y80+S80</f>
        <v>3734</v>
      </c>
      <c r="AA80" s="18"/>
    </row>
    <row r="81" spans="1:27" ht="19.899999999999999" hidden="1" customHeight="1" x14ac:dyDescent="0.3">
      <c r="A81" s="30">
        <v>532</v>
      </c>
      <c r="B81" s="30" t="s">
        <v>235</v>
      </c>
      <c r="C81" s="30" t="s">
        <v>66</v>
      </c>
      <c r="D81" s="30" t="s">
        <v>46</v>
      </c>
      <c r="E81" s="30" t="s">
        <v>236</v>
      </c>
      <c r="F81" s="31">
        <v>28690</v>
      </c>
      <c r="G81" s="32">
        <v>1</v>
      </c>
      <c r="H81" s="16"/>
      <c r="I81" s="32"/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20">
        <v>0</v>
      </c>
      <c r="P81" s="17">
        <v>0</v>
      </c>
      <c r="Q81" s="33">
        <f t="shared" si="80"/>
        <v>42.136986301369866</v>
      </c>
      <c r="R81" s="26">
        <f t="shared" si="81"/>
        <v>0</v>
      </c>
      <c r="S81" s="26">
        <f t="shared" si="82"/>
        <v>0</v>
      </c>
      <c r="T81" s="26">
        <f t="shared" si="83"/>
        <v>0</v>
      </c>
      <c r="U81" s="26">
        <f t="shared" si="84"/>
        <v>0</v>
      </c>
      <c r="V81" s="26">
        <f t="shared" si="85"/>
        <v>0</v>
      </c>
      <c r="W81" s="26">
        <f t="shared" si="86"/>
        <v>0</v>
      </c>
      <c r="X81" s="26">
        <f t="shared" si="87"/>
        <v>0</v>
      </c>
      <c r="Y81" s="26">
        <f t="shared" si="88"/>
        <v>10</v>
      </c>
      <c r="Z81" s="19">
        <f t="shared" si="89"/>
        <v>10</v>
      </c>
      <c r="AA81" s="18"/>
    </row>
    <row r="82" spans="1:27" x14ac:dyDescent="0.3">
      <c r="F82" s="36"/>
    </row>
    <row r="83" spans="1:27" x14ac:dyDescent="0.3">
      <c r="P83" s="43" t="s">
        <v>243</v>
      </c>
    </row>
    <row r="87" spans="1:27" x14ac:dyDescent="0.3">
      <c r="P87" s="43" t="s">
        <v>244</v>
      </c>
    </row>
  </sheetData>
  <sheetProtection formatCells="0" formatColumns="0" formatRows="0" insertColumns="0" insertRows="0" insertHyperlinks="0" deleteColumns="0" deleteRows="0" sort="0" autoFilter="0" pivotTables="0"/>
  <autoFilter ref="A8:AD81">
    <filterColumn colId="8">
      <customFilters>
        <customFilter operator="notEqual" val=" "/>
      </customFilters>
    </filterColumn>
    <sortState ref="A11:AD545">
      <sortCondition descending="1" ref="Z8:Z545"/>
    </sortState>
  </autoFilter>
  <sortState ref="A9:AC72">
    <sortCondition descending="1" ref="Z9:Z72"/>
  </sortState>
  <mergeCells count="35"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  <mergeCell ref="X3:Y3"/>
    <mergeCell ref="A3:C3"/>
    <mergeCell ref="A4:C4"/>
    <mergeCell ref="X2:AA2"/>
    <mergeCell ref="X1:AA1"/>
    <mergeCell ref="Z3:AA3"/>
    <mergeCell ref="D3:U3"/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7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ΕΠΙΤΥΧΟΝΤΩΝ</vt:lpstr>
      <vt:lpstr>'ΠΙΝΑΚΑΣ ΕΠΙΤΥΧΟΝΤΩΝ'!Print_Titles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Χρήστης των Windows</cp:lastModifiedBy>
  <cp:lastPrinted>2020-09-05T12:36:56Z</cp:lastPrinted>
  <dcterms:created xsi:type="dcterms:W3CDTF">2020-08-09T11:20:44Z</dcterms:created>
  <dcterms:modified xsi:type="dcterms:W3CDTF">2020-09-05T12:37:52Z</dcterms:modified>
</cp:coreProperties>
</file>